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yes\Desktop\RRHH\"/>
    </mc:Choice>
  </mc:AlternateContent>
  <xr:revisionPtr revIDLastSave="0" documentId="8_{9A96F610-AAC3-4763-AFD9-3300C5BF03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FIJO!$F$1:$F$128</definedName>
    <definedName name="_xlnm.Print_Area" localSheetId="0">FIJO!$A$1:$L$125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4" i="1" l="1"/>
  <c r="J23" i="1" l="1"/>
  <c r="I23" i="1"/>
  <c r="H114" i="1" l="1"/>
  <c r="I23" i="6"/>
  <c r="G23" i="6"/>
  <c r="K23" i="6" s="1"/>
  <c r="L23" i="6" s="1"/>
  <c r="I113" i="1"/>
  <c r="G113" i="1"/>
  <c r="I112" i="1"/>
  <c r="G112" i="1"/>
  <c r="K112" i="1" s="1"/>
  <c r="L112" i="1" s="1"/>
  <c r="I111" i="1"/>
  <c r="G111" i="1"/>
  <c r="I110" i="1"/>
  <c r="G110" i="1"/>
  <c r="K110" i="1" s="1"/>
  <c r="L110" i="1" s="1"/>
  <c r="K111" i="1" l="1"/>
  <c r="L111" i="1" s="1"/>
  <c r="K113" i="1"/>
  <c r="L113" i="1" s="1"/>
  <c r="I109" i="1"/>
  <c r="G109" i="1"/>
  <c r="K109" i="1" s="1"/>
  <c r="L109" i="1" s="1"/>
  <c r="I98" i="1" l="1"/>
  <c r="G98" i="1"/>
  <c r="I97" i="1"/>
  <c r="G97" i="1"/>
  <c r="K98" i="1" l="1"/>
  <c r="L98" i="1" s="1"/>
  <c r="K97" i="1"/>
  <c r="L97" i="1" s="1"/>
  <c r="J25" i="6"/>
  <c r="H25" i="6"/>
  <c r="F25" i="6"/>
  <c r="I24" i="6"/>
  <c r="G24" i="6"/>
  <c r="K24" i="6" s="1"/>
  <c r="K21" i="6"/>
  <c r="L21" i="6" s="1"/>
  <c r="L18" i="6"/>
  <c r="I25" i="6"/>
  <c r="G25" i="6"/>
  <c r="K17" i="6"/>
  <c r="L17" i="6" s="1"/>
  <c r="K16" i="6"/>
  <c r="L16" i="6" s="1"/>
  <c r="E17" i="3"/>
  <c r="I107" i="1"/>
  <c r="G107" i="1"/>
  <c r="J114" i="1" l="1"/>
  <c r="K107" i="1"/>
  <c r="L107" i="1" s="1"/>
  <c r="L24" i="6"/>
  <c r="I108" i="1"/>
  <c r="G108" i="1"/>
  <c r="L25" i="6" l="1"/>
  <c r="K25" i="6"/>
  <c r="K108" i="1"/>
  <c r="L108" i="1" s="1"/>
  <c r="G106" i="1"/>
  <c r="I106" i="1"/>
  <c r="G17" i="1"/>
  <c r="G18" i="1"/>
  <c r="G19" i="1"/>
  <c r="I105" i="1"/>
  <c r="G105" i="1"/>
  <c r="I46" i="1"/>
  <c r="G46" i="1"/>
  <c r="K105" i="1" l="1"/>
  <c r="L105" i="1" s="1"/>
  <c r="K106" i="1"/>
  <c r="L106" i="1" s="1"/>
  <c r="K46" i="1"/>
  <c r="L46" i="1" s="1"/>
  <c r="I104" i="1"/>
  <c r="I103" i="1"/>
  <c r="I102" i="1"/>
  <c r="I45" i="1"/>
  <c r="I101" i="1"/>
  <c r="I100" i="1"/>
  <c r="I99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9" i="1"/>
  <c r="G100" i="1"/>
  <c r="G101" i="1"/>
  <c r="G45" i="1"/>
  <c r="G102" i="1"/>
  <c r="G103" i="1"/>
  <c r="G104" i="1"/>
  <c r="G16" i="1"/>
  <c r="K77" i="1" l="1"/>
  <c r="L77" i="1" s="1"/>
  <c r="I114" i="1"/>
  <c r="G114" i="1"/>
  <c r="K56" i="1"/>
  <c r="L56" i="1" s="1"/>
  <c r="K55" i="1"/>
  <c r="L55" i="1" s="1"/>
  <c r="K74" i="1"/>
  <c r="L74" i="1" s="1"/>
  <c r="K94" i="1"/>
  <c r="K37" i="1"/>
  <c r="L37" i="1" s="1"/>
  <c r="K16" i="1"/>
  <c r="L16" i="1" s="1"/>
  <c r="K91" i="1"/>
  <c r="L91" i="1" s="1"/>
  <c r="K93" i="1"/>
  <c r="L93" i="1" s="1"/>
  <c r="K75" i="1"/>
  <c r="L75" i="1" s="1"/>
  <c r="K38" i="1"/>
  <c r="L38" i="1" s="1"/>
  <c r="K92" i="1"/>
  <c r="L92" i="1" s="1"/>
  <c r="K36" i="1"/>
  <c r="L36" i="1" s="1"/>
  <c r="K17" i="1"/>
  <c r="L17" i="1" s="1"/>
  <c r="L94" i="1"/>
  <c r="K57" i="1"/>
  <c r="L57" i="1" s="1"/>
  <c r="K96" i="1"/>
  <c r="L96" i="1" s="1"/>
  <c r="K59" i="1"/>
  <c r="L59" i="1" s="1"/>
  <c r="K40" i="1"/>
  <c r="L40" i="1" s="1"/>
  <c r="K22" i="1"/>
  <c r="L22" i="1" s="1"/>
  <c r="K95" i="1"/>
  <c r="L95" i="1" s="1"/>
  <c r="K76" i="1"/>
  <c r="L76" i="1" s="1"/>
  <c r="K39" i="1"/>
  <c r="L39" i="1" s="1"/>
  <c r="K21" i="1"/>
  <c r="L21" i="1" s="1"/>
  <c r="K41" i="1"/>
  <c r="L41" i="1" s="1"/>
  <c r="K99" i="1"/>
  <c r="L99" i="1" s="1"/>
  <c r="K78" i="1"/>
  <c r="L78" i="1" s="1"/>
  <c r="K23" i="1"/>
  <c r="L23" i="1" s="1"/>
  <c r="K60" i="1"/>
  <c r="L60" i="1" s="1"/>
  <c r="K58" i="1"/>
  <c r="L58" i="1" s="1"/>
  <c r="K20" i="1"/>
  <c r="L20" i="1" s="1"/>
  <c r="K103" i="1"/>
  <c r="L103" i="1" s="1"/>
  <c r="K83" i="1"/>
  <c r="L83" i="1" s="1"/>
  <c r="K65" i="1"/>
  <c r="L65" i="1" s="1"/>
  <c r="K47" i="1"/>
  <c r="L47" i="1" s="1"/>
  <c r="K28" i="1"/>
  <c r="L28" i="1" s="1"/>
  <c r="K102" i="1"/>
  <c r="L102" i="1" s="1"/>
  <c r="K82" i="1"/>
  <c r="L82" i="1" s="1"/>
  <c r="K64" i="1"/>
  <c r="L64" i="1" s="1"/>
  <c r="K27" i="1"/>
  <c r="L27" i="1" s="1"/>
  <c r="K84" i="1"/>
  <c r="L84" i="1" s="1"/>
  <c r="K66" i="1"/>
  <c r="L66" i="1" s="1"/>
  <c r="K48" i="1"/>
  <c r="L48" i="1" s="1"/>
  <c r="K29" i="1"/>
  <c r="L29" i="1" s="1"/>
  <c r="K90" i="1"/>
  <c r="L90" i="1" s="1"/>
  <c r="K73" i="1"/>
  <c r="L73" i="1" s="1"/>
  <c r="K54" i="1"/>
  <c r="L54" i="1" s="1"/>
  <c r="K35" i="1"/>
  <c r="L35" i="1" s="1"/>
  <c r="K89" i="1"/>
  <c r="L89" i="1" s="1"/>
  <c r="K72" i="1"/>
  <c r="L72" i="1" s="1"/>
  <c r="K53" i="1"/>
  <c r="L53" i="1" s="1"/>
  <c r="K71" i="1"/>
  <c r="L71" i="1" s="1"/>
  <c r="K52" i="1"/>
  <c r="L52" i="1" s="1"/>
  <c r="K34" i="1"/>
  <c r="L34" i="1" s="1"/>
  <c r="K88" i="1"/>
  <c r="L88" i="1" s="1"/>
  <c r="K70" i="1"/>
  <c r="L70" i="1" s="1"/>
  <c r="K51" i="1"/>
  <c r="L51" i="1" s="1"/>
  <c r="K33" i="1"/>
  <c r="L33" i="1" s="1"/>
  <c r="K87" i="1"/>
  <c r="L87" i="1" s="1"/>
  <c r="K69" i="1"/>
  <c r="L69" i="1" s="1"/>
  <c r="K50" i="1"/>
  <c r="L50" i="1" s="1"/>
  <c r="K32" i="1"/>
  <c r="L32" i="1" s="1"/>
  <c r="K86" i="1"/>
  <c r="L86" i="1" s="1"/>
  <c r="K68" i="1"/>
  <c r="L68" i="1" s="1"/>
  <c r="K49" i="1"/>
  <c r="L49" i="1" s="1"/>
  <c r="K31" i="1"/>
  <c r="L31" i="1" s="1"/>
  <c r="K85" i="1"/>
  <c r="L85" i="1" s="1"/>
  <c r="K67" i="1"/>
  <c r="L67" i="1" s="1"/>
  <c r="K30" i="1"/>
  <c r="K104" i="1"/>
  <c r="L104" i="1" s="1"/>
  <c r="K45" i="1"/>
  <c r="L45" i="1" s="1"/>
  <c r="K81" i="1"/>
  <c r="L81" i="1" s="1"/>
  <c r="K63" i="1"/>
  <c r="L63" i="1" s="1"/>
  <c r="K44" i="1"/>
  <c r="L44" i="1" s="1"/>
  <c r="K26" i="1"/>
  <c r="L26" i="1" s="1"/>
  <c r="K101" i="1"/>
  <c r="L101" i="1" s="1"/>
  <c r="K80" i="1"/>
  <c r="L80" i="1" s="1"/>
  <c r="K62" i="1"/>
  <c r="L62" i="1" s="1"/>
  <c r="K43" i="1"/>
  <c r="L43" i="1" s="1"/>
  <c r="K25" i="1"/>
  <c r="L25" i="1" s="1"/>
  <c r="K100" i="1"/>
  <c r="L100" i="1" s="1"/>
  <c r="K79" i="1"/>
  <c r="L79" i="1" s="1"/>
  <c r="K61" i="1"/>
  <c r="L61" i="1" s="1"/>
  <c r="K42" i="1"/>
  <c r="L42" i="1" s="1"/>
  <c r="K24" i="1"/>
  <c r="L24" i="1" s="1"/>
  <c r="L30" i="1" l="1"/>
  <c r="L114" i="1" s="1"/>
  <c r="K114" i="1"/>
</calcChain>
</file>

<file path=xl/sharedStrings.xml><?xml version="1.0" encoding="utf-8"?>
<sst xmlns="http://schemas.openxmlformats.org/spreadsheetml/2006/main" count="620" uniqueCount="217">
  <si>
    <t>Nombre</t>
  </si>
  <si>
    <t>Cargo</t>
  </si>
  <si>
    <t>DIRECTOR EJECUTIVO</t>
  </si>
  <si>
    <t>JOAQUIN RICARDO CORNIELLE GARCIA</t>
  </si>
  <si>
    <t>AUXILIAR ADMINISTRATIVO (A)</t>
  </si>
  <si>
    <t>SECRETARIA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</si>
  <si>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</si>
  <si>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</si>
  <si>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</si>
  <si>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</si>
  <si>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</si>
  <si>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</si>
  <si>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</si>
  <si>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</si>
  <si>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</si>
  <si>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</si>
  <si>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</si>
  <si>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</si>
  <si>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</si>
  <si>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</si>
  <si>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</si>
  <si>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</si>
  <si>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</si>
  <si>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</si>
  <si>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</si>
  <si>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</si>
  <si>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</si>
  <si>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</si>
  <si>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</si>
  <si>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</si>
  <si>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</si>
  <si>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</si>
  <si>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</si>
  <si>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</si>
  <si>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</si>
  <si>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</si>
  <si>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</si>
  <si>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</si>
  <si>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</si>
  <si>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</si>
  <si>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</si>
  <si>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</si>
  <si>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</si>
  <si>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</si>
  <si>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</si>
  <si>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</si>
  <si>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</si>
  <si>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</si>
  <si>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</si>
  <si>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</si>
  <si>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</si>
  <si>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</si>
  <si>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</si>
  <si>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</si>
  <si>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</si>
  <si>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</si>
  <si>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</si>
  <si>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</si>
  <si>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</si>
  <si>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</si>
  <si>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</si>
  <si>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</si>
  <si>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</si>
  <si>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</si>
  <si>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</si>
  <si>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</si>
  <si>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</si>
  <si>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</si>
  <si>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</si>
  <si>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</si>
  <si>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</si>
  <si>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</si>
  <si>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</si>
  <si>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</si>
  <si>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</si>
  <si>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</si>
  <si>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</si>
  <si>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</si>
  <si>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</si>
  <si>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</si>
  <si>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</si>
  <si>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</si>
  <si>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</si>
  <si>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</si>
  <si>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</si>
  <si>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</si>
  <si>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</si>
  <si>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</si>
  <si>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</si>
  <si>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</si>
  <si>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</si>
  <si>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</si>
  <si>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</si>
  <si>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</si>
  <si>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</si>
  <si>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</si>
  <si>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</si>
  <si>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</si>
  <si>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</si>
  <si>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</si>
  <si>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</si>
  <si>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</si>
  <si>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</si>
  <si>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</si>
  <si>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</si>
  <si>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</si>
  <si>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</si>
  <si>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</si>
  <si>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</si>
  <si>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</si>
  <si>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</si>
  <si>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</si>
  <si>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</si>
  <si>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</si>
  <si>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</si>
  <si>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</si>
  <si>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</si>
  <si>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</si>
  <si>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</si>
  <si>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</si>
  <si>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</si>
  <si>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</si>
  <si>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</si>
  <si>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</si>
  <si>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</si>
  <si>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</si>
  <si>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</si>
  <si>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</si>
  <si>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</si>
  <si>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</si>
  <si>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</si>
  <si>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</si>
  <si>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</si>
  <si>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</si>
  <si>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</si>
  <si>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</si>
  <si>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</si>
  <si>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</si>
  <si>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</si>
  <si>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</si>
  <si>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</si>
  <si>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</si>
  <si>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</si>
  <si>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</si>
  <si>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</si>
  <si>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</si>
  <si>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</si>
  <si>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</si>
  <si>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</si>
  <si>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</si>
  <si>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</si>
  <si>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</si>
  <si>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</si>
  <si>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</si>
  <si>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</si>
  <si>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</si>
  <si>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</si>
  <si>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</si>
  <si>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</si>
  <si>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</si>
  <si>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</si>
  <si>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</si>
  <si>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</si>
  <si>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</si>
  <si>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</si>
  <si>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</si>
  <si>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</si>
  <si>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</si>
  <si>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ASISTENTE DE LA DIRECCION EJECUTIVA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</si>
  <si>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</si>
  <si>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</si>
  <si>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</si>
  <si>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</si>
  <si>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</si>
  <si>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</si>
  <si>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</si>
  <si>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</si>
  <si>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</si>
  <si>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</si>
  <si>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</si>
  <si>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</si>
  <si>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</si>
  <si>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</si>
  <si>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</si>
  <si>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</si>
  <si>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</si>
  <si>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</si>
  <si>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</si>
  <si>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</si>
  <si>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</si>
  <si>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</si>
  <si>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</si>
  <si>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</si>
  <si>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</si>
  <si>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</si>
  <si>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</si>
  <si>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</si>
  <si>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</si>
  <si>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</si>
  <si>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</si>
  <si>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</si>
  <si>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</si>
  <si>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</si>
  <si>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</si>
  <si>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</si>
  <si>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</si>
  <si>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</si>
  <si>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</si>
  <si>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</si>
  <si>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</si>
  <si>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</si>
  <si>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</si>
  <si>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</si>
  <si>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</si>
  <si>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Abril 2026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</si>
  <si>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Abril 2026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</si>
  <si>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Abril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</si>
</sst>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1"/>
  <sheetViews>
    <sheetView tabSelected="1" view="pageBreakPreview" zoomScale="89" zoomScaleNormal="33" zoomScaleSheetLayoutView="89" workbookViewId="0">
      <selection activeCell="A15" sqref="A15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6" t="s">
        <v>216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8"/>
    </row>
    <row r="2" spans="1:14" ht="15" customHeight="1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14" ht="15" customHeight="1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1"/>
    </row>
    <row r="4" spans="1:14" ht="15" customHeight="1">
      <c r="A4" s="99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1"/>
    </row>
    <row r="5" spans="1:14" ht="15" customHeight="1">
      <c r="A5" s="99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1"/>
    </row>
    <row r="6" spans="1:14" ht="15.75" customHeight="1">
      <c r="A6" s="99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1"/>
    </row>
    <row r="7" spans="1:14" ht="15" customHeight="1">
      <c r="A7" s="99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1"/>
      <c r="M7" s="1"/>
      <c r="N7" s="1"/>
    </row>
    <row r="8" spans="1:14" ht="15" customHeight="1">
      <c r="A8" s="9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1"/>
      <c r="N8" s="1"/>
    </row>
    <row r="9" spans="1:14" ht="15" customHeight="1">
      <c r="A9" s="99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1"/>
      <c r="N9" s="1"/>
    </row>
    <row r="10" spans="1:14" ht="15" customHeight="1">
      <c r="A10" s="99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1"/>
      <c r="N10" s="1"/>
    </row>
    <row r="11" spans="1:14" ht="15" customHeight="1">
      <c r="A11" s="99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1"/>
      <c r="N11" s="1"/>
    </row>
    <row r="12" spans="1:14" ht="15" customHeight="1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1"/>
      <c r="N12" s="1"/>
    </row>
    <row r="13" spans="1:14" ht="15" customHeight="1">
      <c r="A13" s="99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1"/>
      <c r="N13" s="1"/>
    </row>
    <row r="14" spans="1:14" ht="21.75" customHeight="1" thickBot="1">
      <c r="A14" s="102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4"/>
      <c r="M14" s="1"/>
      <c r="N14" s="1"/>
    </row>
    <row r="15" spans="1:14" s="47" customFormat="1" ht="53.25" customHeight="1">
      <c r="A15" s="42" t="s">
        <v>0</v>
      </c>
      <c r="B15" s="43" t="s">
        <v>28</v>
      </c>
      <c r="C15" s="44" t="s">
        <v>1</v>
      </c>
      <c r="D15" s="45" t="s">
        <v>26</v>
      </c>
      <c r="E15" s="45" t="s">
        <v>112</v>
      </c>
      <c r="F15" s="45" t="s">
        <v>14</v>
      </c>
      <c r="G15" s="45" t="s">
        <v>16</v>
      </c>
      <c r="H15" s="45" t="s">
        <v>17</v>
      </c>
      <c r="I15" s="45" t="s">
        <v>18</v>
      </c>
      <c r="J15" s="45" t="s">
        <v>19</v>
      </c>
      <c r="K15" s="45" t="s">
        <v>20</v>
      </c>
      <c r="L15" s="46" t="s">
        <v>21</v>
      </c>
    </row>
    <row r="16" spans="1:14" s="9" customFormat="1" ht="21">
      <c r="A16" s="3" t="s">
        <v>37</v>
      </c>
      <c r="B16" s="11" t="s">
        <v>73</v>
      </c>
      <c r="C16" s="3" t="s">
        <v>2</v>
      </c>
      <c r="D16" s="10" t="s">
        <v>24</v>
      </c>
      <c r="E16" s="12" t="s">
        <v>113</v>
      </c>
      <c r="F16" s="17">
        <v>250000</v>
      </c>
      <c r="G16" s="17">
        <f t="shared" ref="G16:G44" si="0">+F16*2.87%</f>
        <v>7175</v>
      </c>
      <c r="H16" s="86">
        <v>47524.17</v>
      </c>
      <c r="I16" s="59">
        <v>7059.79</v>
      </c>
      <c r="J16" s="17">
        <v>25</v>
      </c>
      <c r="K16" s="56">
        <f t="shared" ref="K16:K44" si="1">SUM(G16:J16)</f>
        <v>61783.96</v>
      </c>
      <c r="L16" s="56">
        <f t="shared" ref="L16:L44" si="2">+F16-K16</f>
        <v>188216.04</v>
      </c>
      <c r="M16" s="75"/>
    </row>
    <row r="17" spans="1:14" s="9" customFormat="1" ht="29.25" customHeight="1">
      <c r="A17" s="3" t="s">
        <v>35</v>
      </c>
      <c r="B17" s="11" t="s">
        <v>73</v>
      </c>
      <c r="C17" s="3" t="s">
        <v>36</v>
      </c>
      <c r="D17" s="10" t="s">
        <v>145</v>
      </c>
      <c r="E17" s="12" t="s">
        <v>113</v>
      </c>
      <c r="F17" s="17">
        <v>80000</v>
      </c>
      <c r="G17" s="17">
        <f t="shared" si="0"/>
        <v>2296</v>
      </c>
      <c r="H17" s="86">
        <v>5714.45</v>
      </c>
      <c r="I17" s="59">
        <f t="shared" ref="I17:I45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120</v>
      </c>
      <c r="B18" s="11" t="s">
        <v>73</v>
      </c>
      <c r="C18" s="3" t="s">
        <v>168</v>
      </c>
      <c r="D18" s="10" t="s">
        <v>108</v>
      </c>
      <c r="E18" s="12" t="s">
        <v>113</v>
      </c>
      <c r="F18" s="17">
        <v>90000</v>
      </c>
      <c r="G18" s="17">
        <f t="shared" si="0"/>
        <v>2583</v>
      </c>
      <c r="H18" s="86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38</v>
      </c>
      <c r="B19" s="11" t="s">
        <v>73</v>
      </c>
      <c r="C19" s="3" t="s">
        <v>53</v>
      </c>
      <c r="D19" s="10" t="s">
        <v>25</v>
      </c>
      <c r="E19" s="12" t="s">
        <v>113</v>
      </c>
      <c r="F19" s="17">
        <v>80000</v>
      </c>
      <c r="G19" s="17">
        <f t="shared" si="0"/>
        <v>2296</v>
      </c>
      <c r="H19" s="86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4"/>
    </row>
    <row r="20" spans="1:14" s="9" customFormat="1" ht="21">
      <c r="A20" s="18" t="s">
        <v>39</v>
      </c>
      <c r="B20" s="11" t="s">
        <v>73</v>
      </c>
      <c r="C20" s="3" t="s">
        <v>140</v>
      </c>
      <c r="D20" s="10" t="s">
        <v>25</v>
      </c>
      <c r="E20" s="12" t="s">
        <v>113</v>
      </c>
      <c r="F20" s="17">
        <v>105000</v>
      </c>
      <c r="G20" s="17">
        <f t="shared" si="0"/>
        <v>3013.5</v>
      </c>
      <c r="H20" s="86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86</v>
      </c>
      <c r="B21" s="11" t="s">
        <v>73</v>
      </c>
      <c r="C21" s="11" t="s">
        <v>109</v>
      </c>
      <c r="D21" s="10" t="s">
        <v>108</v>
      </c>
      <c r="E21" s="12" t="s">
        <v>113</v>
      </c>
      <c r="F21" s="17">
        <v>105000</v>
      </c>
      <c r="G21" s="17">
        <f t="shared" si="0"/>
        <v>3013.5</v>
      </c>
      <c r="H21" s="86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72</v>
      </c>
      <c r="B22" s="73" t="s">
        <v>73</v>
      </c>
      <c r="C22" s="18" t="s">
        <v>191</v>
      </c>
      <c r="D22" s="29" t="s">
        <v>108</v>
      </c>
      <c r="E22" s="36" t="s">
        <v>114</v>
      </c>
      <c r="F22" s="55">
        <v>90000</v>
      </c>
      <c r="G22" s="55">
        <f t="shared" si="0"/>
        <v>2583</v>
      </c>
      <c r="H22" s="58">
        <v>0</v>
      </c>
      <c r="I22" s="83">
        <f t="shared" si="3"/>
        <v>2736</v>
      </c>
      <c r="J22" s="58">
        <v>25</v>
      </c>
      <c r="K22" s="58">
        <f t="shared" si="1"/>
        <v>5344</v>
      </c>
      <c r="L22" s="58">
        <f t="shared" si="2"/>
        <v>84656</v>
      </c>
    </row>
    <row r="23" spans="1:14" s="9" customFormat="1" ht="21">
      <c r="A23" s="18" t="s">
        <v>74</v>
      </c>
      <c r="B23" s="11" t="s">
        <v>73</v>
      </c>
      <c r="C23" s="3" t="s">
        <v>141</v>
      </c>
      <c r="D23" s="10" t="s">
        <v>108</v>
      </c>
      <c r="E23" s="12" t="s">
        <v>113</v>
      </c>
      <c r="F23" s="17">
        <v>115000</v>
      </c>
      <c r="G23" s="17">
        <f t="shared" si="0"/>
        <v>3300.5</v>
      </c>
      <c r="H23" s="56">
        <v>15153.8</v>
      </c>
      <c r="I23" s="59">
        <f>+F23*3.04%</f>
        <v>3496</v>
      </c>
      <c r="J23" s="56">
        <f>1944.78</f>
        <v>1944.78</v>
      </c>
      <c r="K23" s="56">
        <f t="shared" si="1"/>
        <v>23895.079999999998</v>
      </c>
      <c r="L23" s="56">
        <f t="shared" si="2"/>
        <v>91104.92</v>
      </c>
    </row>
    <row r="24" spans="1:14" s="9" customFormat="1" ht="21">
      <c r="A24" s="18" t="s">
        <v>3</v>
      </c>
      <c r="B24" s="11" t="s">
        <v>73</v>
      </c>
      <c r="C24" s="3" t="s">
        <v>180</v>
      </c>
      <c r="D24" s="10" t="s">
        <v>25</v>
      </c>
      <c r="E24" s="12" t="s">
        <v>113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54</v>
      </c>
      <c r="B25" s="11" t="s">
        <v>161</v>
      </c>
      <c r="C25" s="3" t="s">
        <v>4</v>
      </c>
      <c r="D25" s="10" t="s">
        <v>25</v>
      </c>
      <c r="E25" s="12" t="s">
        <v>113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116</v>
      </c>
      <c r="B26" s="11" t="s">
        <v>73</v>
      </c>
      <c r="C26" s="3" t="s">
        <v>121</v>
      </c>
      <c r="D26" s="10" t="s">
        <v>108</v>
      </c>
      <c r="E26" s="12" t="s">
        <v>113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6</v>
      </c>
      <c r="B27" s="11" t="s">
        <v>73</v>
      </c>
      <c r="C27" s="18" t="s">
        <v>181</v>
      </c>
      <c r="D27" s="29" t="s">
        <v>25</v>
      </c>
      <c r="E27" s="36" t="s">
        <v>114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88</v>
      </c>
      <c r="B28" s="11" t="s">
        <v>157</v>
      </c>
      <c r="C28" s="18" t="s">
        <v>175</v>
      </c>
      <c r="D28" s="29" t="s">
        <v>25</v>
      </c>
      <c r="E28" s="36" t="s">
        <v>114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40</v>
      </c>
      <c r="B29" s="11" t="s">
        <v>160</v>
      </c>
      <c r="C29" s="3" t="s">
        <v>71</v>
      </c>
      <c r="D29" s="10" t="s">
        <v>108</v>
      </c>
      <c r="E29" s="12" t="s">
        <v>113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12</v>
      </c>
      <c r="B30" s="11" t="s">
        <v>160</v>
      </c>
      <c r="C30" s="3" t="s">
        <v>27</v>
      </c>
      <c r="D30" s="10" t="s">
        <v>25</v>
      </c>
      <c r="E30" s="12" t="s">
        <v>114</v>
      </c>
      <c r="F30" s="17">
        <v>40000</v>
      </c>
      <c r="G30" s="17">
        <f t="shared" si="0"/>
        <v>1148</v>
      </c>
      <c r="H30" s="56">
        <v>154.68</v>
      </c>
      <c r="I30" s="59">
        <f t="shared" si="3"/>
        <v>1216</v>
      </c>
      <c r="J30" s="17">
        <v>1944.78</v>
      </c>
      <c r="K30" s="56">
        <f t="shared" si="1"/>
        <v>4463.46</v>
      </c>
      <c r="L30" s="56">
        <f t="shared" si="2"/>
        <v>35536.54</v>
      </c>
    </row>
    <row r="31" spans="1:14" s="30" customFormat="1" ht="24" customHeight="1">
      <c r="A31" s="18" t="s">
        <v>34</v>
      </c>
      <c r="B31" s="11" t="s">
        <v>161</v>
      </c>
      <c r="C31" s="3" t="s">
        <v>4</v>
      </c>
      <c r="D31" s="10" t="s">
        <v>25</v>
      </c>
      <c r="E31" s="12" t="s">
        <v>114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50</v>
      </c>
      <c r="B32" s="11" t="s">
        <v>122</v>
      </c>
      <c r="C32" s="3" t="s">
        <v>129</v>
      </c>
      <c r="D32" s="10" t="s">
        <v>25</v>
      </c>
      <c r="E32" s="12" t="s">
        <v>113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4" s="9" customFormat="1" ht="21">
      <c r="A33" s="84" t="s">
        <v>99</v>
      </c>
      <c r="B33" s="11" t="s">
        <v>75</v>
      </c>
      <c r="C33" s="18" t="s">
        <v>100</v>
      </c>
      <c r="D33" s="10" t="s">
        <v>108</v>
      </c>
      <c r="E33" s="12" t="s">
        <v>114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4" s="9" customFormat="1" ht="21">
      <c r="A34" s="84" t="s">
        <v>96</v>
      </c>
      <c r="B34" s="11" t="s">
        <v>75</v>
      </c>
      <c r="C34" s="18" t="s">
        <v>169</v>
      </c>
      <c r="D34" s="10" t="s">
        <v>25</v>
      </c>
      <c r="E34" s="12" t="s">
        <v>113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1944.78</v>
      </c>
      <c r="K34" s="56">
        <f t="shared" si="1"/>
        <v>2535.7799999999997</v>
      </c>
      <c r="L34" s="56">
        <f t="shared" si="2"/>
        <v>7464.22</v>
      </c>
    </row>
    <row r="35" spans="1:14" s="9" customFormat="1" ht="21">
      <c r="A35" s="84" t="s">
        <v>97</v>
      </c>
      <c r="B35" s="11" t="s">
        <v>75</v>
      </c>
      <c r="C35" s="3" t="s">
        <v>169</v>
      </c>
      <c r="D35" s="10" t="s">
        <v>25</v>
      </c>
      <c r="E35" s="12" t="s">
        <v>113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4" s="9" customFormat="1" ht="21">
      <c r="A36" s="84" t="s">
        <v>206</v>
      </c>
      <c r="B36" s="11" t="s">
        <v>75</v>
      </c>
      <c r="C36" s="3" t="s">
        <v>87</v>
      </c>
      <c r="D36" s="10" t="s">
        <v>25</v>
      </c>
      <c r="E36" s="12" t="s">
        <v>114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4" s="9" customFormat="1" ht="21">
      <c r="A37" s="84" t="s">
        <v>102</v>
      </c>
      <c r="B37" s="11" t="s">
        <v>75</v>
      </c>
      <c r="C37" s="3" t="s">
        <v>87</v>
      </c>
      <c r="D37" s="10" t="s">
        <v>25</v>
      </c>
      <c r="E37" s="12" t="s">
        <v>114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4" s="9" customFormat="1" ht="21">
      <c r="A38" s="84" t="s">
        <v>103</v>
      </c>
      <c r="B38" s="11" t="s">
        <v>75</v>
      </c>
      <c r="C38" s="3" t="s">
        <v>169</v>
      </c>
      <c r="D38" s="10" t="s">
        <v>25</v>
      </c>
      <c r="E38" s="12" t="s">
        <v>113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3864.56</v>
      </c>
      <c r="K38" s="56">
        <f t="shared" si="1"/>
        <v>5046.5599999999995</v>
      </c>
      <c r="L38" s="56">
        <f t="shared" si="2"/>
        <v>14953.44</v>
      </c>
    </row>
    <row r="39" spans="1:14" s="9" customFormat="1" ht="21">
      <c r="A39" s="84" t="s">
        <v>119</v>
      </c>
      <c r="B39" s="11" t="s">
        <v>75</v>
      </c>
      <c r="C39" s="3" t="s">
        <v>87</v>
      </c>
      <c r="D39" s="10" t="s">
        <v>25</v>
      </c>
      <c r="E39" s="12" t="s">
        <v>114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4" s="9" customFormat="1" ht="21">
      <c r="A40" s="84" t="s">
        <v>136</v>
      </c>
      <c r="B40" s="11" t="s">
        <v>75</v>
      </c>
      <c r="C40" s="3" t="s">
        <v>87</v>
      </c>
      <c r="D40" s="10" t="s">
        <v>25</v>
      </c>
      <c r="E40" s="12" t="s">
        <v>114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1944.78</v>
      </c>
      <c r="K40" s="56">
        <f t="shared" si="1"/>
        <v>3422.2799999999997</v>
      </c>
      <c r="L40" s="56">
        <f t="shared" si="2"/>
        <v>21577.72</v>
      </c>
    </row>
    <row r="41" spans="1:14" s="9" customFormat="1" ht="21">
      <c r="A41" s="84" t="s">
        <v>137</v>
      </c>
      <c r="B41" s="11" t="s">
        <v>75</v>
      </c>
      <c r="C41" s="3" t="s">
        <v>87</v>
      </c>
      <c r="D41" s="10" t="s">
        <v>25</v>
      </c>
      <c r="E41" s="12" t="s">
        <v>114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4" s="9" customFormat="1" ht="21">
      <c r="A42" s="84" t="s">
        <v>139</v>
      </c>
      <c r="B42" s="11" t="s">
        <v>75</v>
      </c>
      <c r="C42" s="3" t="s">
        <v>169</v>
      </c>
      <c r="D42" s="10" t="s">
        <v>25</v>
      </c>
      <c r="E42" s="12" t="s">
        <v>113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4" s="48" customFormat="1" ht="21">
      <c r="A43" s="84" t="s">
        <v>150</v>
      </c>
      <c r="B43" s="73" t="s">
        <v>184</v>
      </c>
      <c r="C43" s="18" t="s">
        <v>87</v>
      </c>
      <c r="D43" s="29" t="s">
        <v>108</v>
      </c>
      <c r="E43" s="36" t="s">
        <v>114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4" s="9" customFormat="1" ht="21">
      <c r="A44" s="84" t="s">
        <v>167</v>
      </c>
      <c r="B44" s="11" t="s">
        <v>75</v>
      </c>
      <c r="C44" s="3" t="s">
        <v>87</v>
      </c>
      <c r="D44" s="10" t="s">
        <v>108</v>
      </c>
      <c r="E44" s="12" t="s">
        <v>114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4" s="30" customFormat="1" ht="21">
      <c r="A45" s="84" t="s">
        <v>143</v>
      </c>
      <c r="B45" s="11" t="s">
        <v>163</v>
      </c>
      <c r="C45" s="3" t="s">
        <v>87</v>
      </c>
      <c r="D45" s="10" t="s">
        <v>108</v>
      </c>
      <c r="E45" s="12" t="s">
        <v>113</v>
      </c>
      <c r="F45" s="17">
        <v>25000</v>
      </c>
      <c r="G45" s="17">
        <f t="shared" ref="G45:G73" si="4">+F45*2.87%</f>
        <v>717.5</v>
      </c>
      <c r="H45" s="16">
        <v>0</v>
      </c>
      <c r="I45" s="59">
        <f t="shared" si="3"/>
        <v>760</v>
      </c>
      <c r="J45" s="17">
        <v>25</v>
      </c>
      <c r="K45" s="56">
        <f t="shared" ref="K45:K73" si="5">SUM(G45:J45)</f>
        <v>1502.5</v>
      </c>
      <c r="L45" s="56">
        <f t="shared" ref="L45:L73" si="6">+F45-K45</f>
        <v>23497.5</v>
      </c>
    </row>
    <row r="46" spans="1:14" s="76" customFormat="1" ht="21">
      <c r="A46" s="84" t="s">
        <v>188</v>
      </c>
      <c r="B46" s="73" t="s">
        <v>163</v>
      </c>
      <c r="C46" s="18" t="s">
        <v>87</v>
      </c>
      <c r="D46" s="29" t="s">
        <v>108</v>
      </c>
      <c r="E46" s="36" t="s">
        <v>113</v>
      </c>
      <c r="F46" s="55">
        <v>25000</v>
      </c>
      <c r="G46" s="55">
        <f t="shared" si="4"/>
        <v>717.5</v>
      </c>
      <c r="H46" s="35">
        <v>0</v>
      </c>
      <c r="I46" s="83">
        <f t="shared" ref="I46:I75" si="7">+F46*3.04%</f>
        <v>760</v>
      </c>
      <c r="J46" s="55">
        <v>25</v>
      </c>
      <c r="K46" s="58">
        <f t="shared" si="5"/>
        <v>1502.5</v>
      </c>
      <c r="L46" s="58">
        <f t="shared" si="6"/>
        <v>23497.5</v>
      </c>
    </row>
    <row r="47" spans="1:14" s="9" customFormat="1" ht="21">
      <c r="A47" s="18" t="s">
        <v>55</v>
      </c>
      <c r="B47" s="11" t="s">
        <v>76</v>
      </c>
      <c r="C47" s="3" t="s">
        <v>41</v>
      </c>
      <c r="D47" s="10" t="s">
        <v>25</v>
      </c>
      <c r="E47" s="12" t="s">
        <v>114</v>
      </c>
      <c r="F47" s="17">
        <v>30000</v>
      </c>
      <c r="G47" s="17">
        <f t="shared" si="4"/>
        <v>861</v>
      </c>
      <c r="H47" s="16">
        <v>0</v>
      </c>
      <c r="I47" s="59">
        <f t="shared" si="7"/>
        <v>912</v>
      </c>
      <c r="J47" s="17">
        <v>25</v>
      </c>
      <c r="K47" s="56">
        <f t="shared" si="5"/>
        <v>1798</v>
      </c>
      <c r="L47" s="56">
        <f t="shared" si="6"/>
        <v>28202</v>
      </c>
    </row>
    <row r="48" spans="1:14" ht="21">
      <c r="A48" s="18" t="s">
        <v>128</v>
      </c>
      <c r="B48" s="11" t="s">
        <v>76</v>
      </c>
      <c r="C48" s="18" t="s">
        <v>129</v>
      </c>
      <c r="D48" s="10" t="s">
        <v>108</v>
      </c>
      <c r="E48" s="12" t="s">
        <v>113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  <c r="M48" s="14"/>
      <c r="N48" s="14"/>
    </row>
    <row r="49" spans="1:12" s="9" customFormat="1" ht="21">
      <c r="A49" s="18" t="s">
        <v>80</v>
      </c>
      <c r="B49" s="11" t="s">
        <v>77</v>
      </c>
      <c r="C49" s="18" t="s">
        <v>170</v>
      </c>
      <c r="D49" s="10" t="s">
        <v>108</v>
      </c>
      <c r="E49" s="12" t="s">
        <v>113</v>
      </c>
      <c r="F49" s="17">
        <v>55000</v>
      </c>
      <c r="G49" s="17">
        <f t="shared" si="4"/>
        <v>1578.5</v>
      </c>
      <c r="H49" s="56">
        <v>2271.71</v>
      </c>
      <c r="I49" s="59">
        <f t="shared" si="7"/>
        <v>1672</v>
      </c>
      <c r="J49" s="71">
        <v>1944.78</v>
      </c>
      <c r="K49" s="56">
        <f t="shared" si="5"/>
        <v>7466.99</v>
      </c>
      <c r="L49" s="56">
        <f t="shared" si="6"/>
        <v>47533.01</v>
      </c>
    </row>
    <row r="50" spans="1:12" s="9" customFormat="1" ht="21">
      <c r="A50" s="18" t="s">
        <v>81</v>
      </c>
      <c r="B50" s="11" t="s">
        <v>77</v>
      </c>
      <c r="C50" s="18" t="s">
        <v>171</v>
      </c>
      <c r="D50" s="10" t="s">
        <v>108</v>
      </c>
      <c r="E50" s="12" t="s">
        <v>113</v>
      </c>
      <c r="F50" s="17">
        <v>90000</v>
      </c>
      <c r="G50" s="17">
        <f t="shared" si="4"/>
        <v>2583</v>
      </c>
      <c r="H50" s="56">
        <v>9273.17</v>
      </c>
      <c r="I50" s="59">
        <f t="shared" si="7"/>
        <v>2736</v>
      </c>
      <c r="J50" s="71">
        <v>1944.78</v>
      </c>
      <c r="K50" s="56">
        <f t="shared" si="5"/>
        <v>16536.95</v>
      </c>
      <c r="L50" s="56">
        <f t="shared" si="6"/>
        <v>73463.05</v>
      </c>
    </row>
    <row r="51" spans="1:12" s="9" customFormat="1" ht="21">
      <c r="A51" s="18" t="s">
        <v>172</v>
      </c>
      <c r="B51" s="11" t="s">
        <v>77</v>
      </c>
      <c r="C51" s="18" t="s">
        <v>7</v>
      </c>
      <c r="D51" s="10" t="s">
        <v>25</v>
      </c>
      <c r="E51" s="12" t="s">
        <v>114</v>
      </c>
      <c r="F51" s="17">
        <v>40000</v>
      </c>
      <c r="G51" s="17">
        <f t="shared" si="4"/>
        <v>1148</v>
      </c>
      <c r="H51" s="56">
        <v>442.65</v>
      </c>
      <c r="I51" s="59">
        <f t="shared" si="7"/>
        <v>1216</v>
      </c>
      <c r="J51" s="17">
        <v>25</v>
      </c>
      <c r="K51" s="56">
        <f t="shared" si="5"/>
        <v>2831.65</v>
      </c>
      <c r="L51" s="56">
        <f t="shared" si="6"/>
        <v>37168.35</v>
      </c>
    </row>
    <row r="52" spans="1:12" s="9" customFormat="1" ht="21">
      <c r="A52" s="18" t="s">
        <v>104</v>
      </c>
      <c r="B52" s="11" t="s">
        <v>77</v>
      </c>
      <c r="C52" s="18" t="s">
        <v>105</v>
      </c>
      <c r="D52" s="10" t="s">
        <v>25</v>
      </c>
      <c r="E52" s="12" t="s">
        <v>114</v>
      </c>
      <c r="F52" s="17">
        <v>85100</v>
      </c>
      <c r="G52" s="17">
        <f t="shared" si="4"/>
        <v>2442.37</v>
      </c>
      <c r="H52" s="56">
        <v>8600.52</v>
      </c>
      <c r="I52" s="59">
        <f t="shared" si="7"/>
        <v>2587.04</v>
      </c>
      <c r="J52" s="17">
        <v>25</v>
      </c>
      <c r="K52" s="56">
        <f t="shared" si="5"/>
        <v>13654.93</v>
      </c>
      <c r="L52" s="56">
        <f t="shared" si="6"/>
        <v>71445.070000000007</v>
      </c>
    </row>
    <row r="53" spans="1:12" s="9" customFormat="1" ht="21">
      <c r="A53" s="18" t="s">
        <v>43</v>
      </c>
      <c r="B53" s="11" t="s">
        <v>159</v>
      </c>
      <c r="C53" s="3" t="s">
        <v>44</v>
      </c>
      <c r="D53" s="10" t="s">
        <v>25</v>
      </c>
      <c r="E53" s="12" t="s">
        <v>113</v>
      </c>
      <c r="F53" s="55">
        <v>15000</v>
      </c>
      <c r="G53" s="17">
        <f t="shared" si="4"/>
        <v>430.5</v>
      </c>
      <c r="H53" s="16">
        <v>0</v>
      </c>
      <c r="I53" s="59">
        <f t="shared" si="7"/>
        <v>456</v>
      </c>
      <c r="J53" s="17">
        <v>25</v>
      </c>
      <c r="K53" s="56">
        <f t="shared" si="5"/>
        <v>911.5</v>
      </c>
      <c r="L53" s="56">
        <f t="shared" si="6"/>
        <v>14088.5</v>
      </c>
    </row>
    <row r="54" spans="1:12" s="9" customFormat="1" ht="21">
      <c r="A54" s="18" t="s">
        <v>45</v>
      </c>
      <c r="B54" s="11" t="s">
        <v>159</v>
      </c>
      <c r="C54" s="3" t="s">
        <v>46</v>
      </c>
      <c r="D54" s="10" t="s">
        <v>25</v>
      </c>
      <c r="E54" s="12" t="s">
        <v>114</v>
      </c>
      <c r="F54" s="55">
        <v>16500</v>
      </c>
      <c r="G54" s="17">
        <f t="shared" si="4"/>
        <v>473.55</v>
      </c>
      <c r="H54" s="16">
        <v>0</v>
      </c>
      <c r="I54" s="59">
        <f t="shared" si="7"/>
        <v>501.6</v>
      </c>
      <c r="J54" s="17">
        <v>25</v>
      </c>
      <c r="K54" s="56">
        <f t="shared" si="5"/>
        <v>1000.1500000000001</v>
      </c>
      <c r="L54" s="56">
        <f t="shared" si="6"/>
        <v>15499.85</v>
      </c>
    </row>
    <row r="55" spans="1:12" s="9" customFormat="1" ht="21">
      <c r="A55" s="18" t="s">
        <v>9</v>
      </c>
      <c r="B55" s="11" t="s">
        <v>159</v>
      </c>
      <c r="C55" s="3" t="s">
        <v>42</v>
      </c>
      <c r="D55" s="10" t="s">
        <v>25</v>
      </c>
      <c r="E55" s="12" t="s">
        <v>113</v>
      </c>
      <c r="F55" s="55">
        <v>30000</v>
      </c>
      <c r="G55" s="17">
        <f t="shared" si="4"/>
        <v>861</v>
      </c>
      <c r="H55" s="16">
        <v>0</v>
      </c>
      <c r="I55" s="59">
        <f t="shared" si="7"/>
        <v>912</v>
      </c>
      <c r="J55" s="17">
        <v>25</v>
      </c>
      <c r="K55" s="56">
        <f t="shared" si="5"/>
        <v>1798</v>
      </c>
      <c r="L55" s="56">
        <f t="shared" si="6"/>
        <v>28202</v>
      </c>
    </row>
    <row r="56" spans="1:12" s="9" customFormat="1" ht="21">
      <c r="A56" s="18" t="s">
        <v>10</v>
      </c>
      <c r="B56" s="11" t="s">
        <v>159</v>
      </c>
      <c r="C56" s="3" t="s">
        <v>11</v>
      </c>
      <c r="D56" s="10" t="s">
        <v>25</v>
      </c>
      <c r="E56" s="12" t="s">
        <v>114</v>
      </c>
      <c r="F56" s="55">
        <v>26250</v>
      </c>
      <c r="G56" s="17">
        <f t="shared" si="4"/>
        <v>753.375</v>
      </c>
      <c r="H56" s="16">
        <v>0</v>
      </c>
      <c r="I56" s="59">
        <f t="shared" si="7"/>
        <v>798</v>
      </c>
      <c r="J56" s="17">
        <v>1944.78</v>
      </c>
      <c r="K56" s="56">
        <f>SUM(G56:J56)</f>
        <v>3496.1549999999997</v>
      </c>
      <c r="L56" s="56">
        <f t="shared" si="6"/>
        <v>22753.845000000001</v>
      </c>
    </row>
    <row r="57" spans="1:12" s="9" customFormat="1" ht="21">
      <c r="A57" s="18" t="s">
        <v>56</v>
      </c>
      <c r="B57" s="11" t="s">
        <v>159</v>
      </c>
      <c r="C57" s="3" t="s">
        <v>8</v>
      </c>
      <c r="D57" s="10" t="s">
        <v>25</v>
      </c>
      <c r="E57" s="12" t="s">
        <v>114</v>
      </c>
      <c r="F57" s="55">
        <v>12000</v>
      </c>
      <c r="G57" s="17">
        <f t="shared" si="4"/>
        <v>344.4</v>
      </c>
      <c r="H57" s="16">
        <v>0</v>
      </c>
      <c r="I57" s="59">
        <f t="shared" si="7"/>
        <v>364.8</v>
      </c>
      <c r="J57" s="17">
        <v>25</v>
      </c>
      <c r="K57" s="56">
        <f t="shared" si="5"/>
        <v>734.2</v>
      </c>
      <c r="L57" s="56">
        <f t="shared" si="6"/>
        <v>11265.8</v>
      </c>
    </row>
    <row r="58" spans="1:12" s="9" customFormat="1" ht="21">
      <c r="A58" s="18" t="s">
        <v>57</v>
      </c>
      <c r="B58" s="11" t="s">
        <v>159</v>
      </c>
      <c r="C58" s="3" t="s">
        <v>60</v>
      </c>
      <c r="D58" s="10" t="s">
        <v>25</v>
      </c>
      <c r="E58" s="12" t="s">
        <v>113</v>
      </c>
      <c r="F58" s="17">
        <v>20000</v>
      </c>
      <c r="G58" s="17">
        <f t="shared" si="4"/>
        <v>574</v>
      </c>
      <c r="H58" s="16">
        <v>0</v>
      </c>
      <c r="I58" s="59">
        <f t="shared" si="7"/>
        <v>608</v>
      </c>
      <c r="J58" s="17">
        <v>25</v>
      </c>
      <c r="K58" s="56">
        <f t="shared" si="5"/>
        <v>1207</v>
      </c>
      <c r="L58" s="56">
        <f t="shared" si="6"/>
        <v>18793</v>
      </c>
    </row>
    <row r="59" spans="1:12" s="9" customFormat="1" ht="21">
      <c r="A59" s="18" t="s">
        <v>58</v>
      </c>
      <c r="B59" s="11" t="s">
        <v>159</v>
      </c>
      <c r="C59" s="3" t="s">
        <v>60</v>
      </c>
      <c r="D59" s="10" t="s">
        <v>25</v>
      </c>
      <c r="E59" s="12" t="s">
        <v>113</v>
      </c>
      <c r="F59" s="55">
        <v>25000</v>
      </c>
      <c r="G59" s="17">
        <f t="shared" si="4"/>
        <v>717.5</v>
      </c>
      <c r="H59" s="16">
        <v>0</v>
      </c>
      <c r="I59" s="59">
        <f t="shared" si="7"/>
        <v>760</v>
      </c>
      <c r="J59" s="17">
        <v>25</v>
      </c>
      <c r="K59" s="56">
        <f t="shared" si="5"/>
        <v>1502.5</v>
      </c>
      <c r="L59" s="56">
        <f t="shared" si="6"/>
        <v>23497.5</v>
      </c>
    </row>
    <row r="60" spans="1:12" s="9" customFormat="1" ht="21">
      <c r="A60" s="18" t="s">
        <v>98</v>
      </c>
      <c r="B60" s="11" t="s">
        <v>159</v>
      </c>
      <c r="C60" s="3" t="s">
        <v>117</v>
      </c>
      <c r="D60" s="10" t="s">
        <v>25</v>
      </c>
      <c r="E60" s="12" t="s">
        <v>114</v>
      </c>
      <c r="F60" s="55">
        <v>25000</v>
      </c>
      <c r="G60" s="17">
        <f t="shared" si="4"/>
        <v>717.5</v>
      </c>
      <c r="H60" s="16">
        <v>0</v>
      </c>
      <c r="I60" s="59">
        <f t="shared" si="7"/>
        <v>760</v>
      </c>
      <c r="J60" s="17">
        <v>25</v>
      </c>
      <c r="K60" s="56">
        <f t="shared" si="5"/>
        <v>1502.5</v>
      </c>
      <c r="L60" s="56">
        <f t="shared" si="6"/>
        <v>23497.5</v>
      </c>
    </row>
    <row r="61" spans="1:12" s="9" customFormat="1" ht="21">
      <c r="A61" s="18" t="s">
        <v>106</v>
      </c>
      <c r="B61" s="11" t="s">
        <v>159</v>
      </c>
      <c r="C61" s="3" t="s">
        <v>60</v>
      </c>
      <c r="D61" s="10" t="s">
        <v>25</v>
      </c>
      <c r="E61" s="12" t="s">
        <v>113</v>
      </c>
      <c r="F61" s="55">
        <v>20000</v>
      </c>
      <c r="G61" s="17">
        <f t="shared" si="4"/>
        <v>574</v>
      </c>
      <c r="H61" s="16">
        <v>0</v>
      </c>
      <c r="I61" s="59">
        <f t="shared" si="7"/>
        <v>608</v>
      </c>
      <c r="J61" s="17">
        <v>25</v>
      </c>
      <c r="K61" s="56">
        <f t="shared" si="5"/>
        <v>1207</v>
      </c>
      <c r="L61" s="56">
        <f t="shared" si="6"/>
        <v>18793</v>
      </c>
    </row>
    <row r="62" spans="1:12" s="9" customFormat="1" ht="21">
      <c r="A62" s="18" t="s">
        <v>107</v>
      </c>
      <c r="B62" s="11" t="s">
        <v>159</v>
      </c>
      <c r="C62" s="3" t="s">
        <v>42</v>
      </c>
      <c r="D62" s="10" t="s">
        <v>25</v>
      </c>
      <c r="E62" s="12" t="s">
        <v>113</v>
      </c>
      <c r="F62" s="55">
        <v>13000</v>
      </c>
      <c r="G62" s="17">
        <f t="shared" si="4"/>
        <v>373.1</v>
      </c>
      <c r="H62" s="16">
        <v>0</v>
      </c>
      <c r="I62" s="59">
        <f t="shared" si="7"/>
        <v>395.2</v>
      </c>
      <c r="J62" s="17">
        <v>25</v>
      </c>
      <c r="K62" s="56">
        <f t="shared" si="5"/>
        <v>793.3</v>
      </c>
      <c r="L62" s="56">
        <f t="shared" si="6"/>
        <v>12206.7</v>
      </c>
    </row>
    <row r="63" spans="1:12" s="9" customFormat="1" ht="21">
      <c r="A63" s="18" t="s">
        <v>126</v>
      </c>
      <c r="B63" s="11" t="s">
        <v>159</v>
      </c>
      <c r="C63" s="3" t="s">
        <v>117</v>
      </c>
      <c r="D63" s="10" t="s">
        <v>108</v>
      </c>
      <c r="E63" s="12" t="s">
        <v>114</v>
      </c>
      <c r="F63" s="55">
        <v>30000</v>
      </c>
      <c r="G63" s="17">
        <f t="shared" si="4"/>
        <v>861</v>
      </c>
      <c r="H63" s="16">
        <v>0</v>
      </c>
      <c r="I63" s="59">
        <f t="shared" si="7"/>
        <v>912</v>
      </c>
      <c r="J63" s="17">
        <v>25</v>
      </c>
      <c r="K63" s="56">
        <f t="shared" si="5"/>
        <v>1798</v>
      </c>
      <c r="L63" s="56">
        <f t="shared" si="6"/>
        <v>28202</v>
      </c>
    </row>
    <row r="64" spans="1:12" s="9" customFormat="1" ht="21">
      <c r="A64" s="18" t="s">
        <v>130</v>
      </c>
      <c r="B64" s="11" t="s">
        <v>159</v>
      </c>
      <c r="C64" s="3" t="s">
        <v>8</v>
      </c>
      <c r="D64" s="10" t="s">
        <v>108</v>
      </c>
      <c r="E64" s="12" t="s">
        <v>113</v>
      </c>
      <c r="F64" s="55">
        <v>10000</v>
      </c>
      <c r="G64" s="17">
        <f t="shared" si="4"/>
        <v>287</v>
      </c>
      <c r="H64" s="16"/>
      <c r="I64" s="59">
        <f t="shared" si="7"/>
        <v>304</v>
      </c>
      <c r="J64" s="17">
        <v>25</v>
      </c>
      <c r="K64" s="56">
        <f t="shared" si="5"/>
        <v>616</v>
      </c>
      <c r="L64" s="56">
        <f t="shared" si="6"/>
        <v>9384</v>
      </c>
    </row>
    <row r="65" spans="1:12" s="9" customFormat="1" ht="21">
      <c r="A65" s="18" t="s">
        <v>131</v>
      </c>
      <c r="B65" s="11" t="s">
        <v>159</v>
      </c>
      <c r="C65" s="3" t="s">
        <v>132</v>
      </c>
      <c r="D65" s="10" t="s">
        <v>108</v>
      </c>
      <c r="E65" s="12" t="s">
        <v>114</v>
      </c>
      <c r="F65" s="55">
        <v>25000</v>
      </c>
      <c r="G65" s="17">
        <f t="shared" si="4"/>
        <v>717.5</v>
      </c>
      <c r="H65" s="16">
        <v>0</v>
      </c>
      <c r="I65" s="59">
        <f t="shared" si="7"/>
        <v>760</v>
      </c>
      <c r="J65" s="17">
        <v>25</v>
      </c>
      <c r="K65" s="56">
        <f t="shared" si="5"/>
        <v>1502.5</v>
      </c>
      <c r="L65" s="56">
        <f t="shared" si="6"/>
        <v>23497.5</v>
      </c>
    </row>
    <row r="66" spans="1:12" s="9" customFormat="1" ht="21">
      <c r="A66" s="18" t="s">
        <v>138</v>
      </c>
      <c r="B66" s="11" t="s">
        <v>159</v>
      </c>
      <c r="C66" s="3" t="s">
        <v>42</v>
      </c>
      <c r="D66" s="10" t="s">
        <v>108</v>
      </c>
      <c r="E66" s="12" t="s">
        <v>113</v>
      </c>
      <c r="F66" s="55">
        <v>20000</v>
      </c>
      <c r="G66" s="17">
        <f t="shared" si="4"/>
        <v>574</v>
      </c>
      <c r="H66" s="16">
        <v>0</v>
      </c>
      <c r="I66" s="59">
        <f t="shared" si="7"/>
        <v>608</v>
      </c>
      <c r="J66" s="17">
        <v>25</v>
      </c>
      <c r="K66" s="56">
        <f t="shared" si="5"/>
        <v>1207</v>
      </c>
      <c r="L66" s="56">
        <f t="shared" si="6"/>
        <v>18793</v>
      </c>
    </row>
    <row r="67" spans="1:12" s="70" customFormat="1" ht="21">
      <c r="A67" s="18" t="s">
        <v>89</v>
      </c>
      <c r="B67" s="66" t="s">
        <v>159</v>
      </c>
      <c r="C67" s="65" t="s">
        <v>93</v>
      </c>
      <c r="D67" s="67" t="s">
        <v>25</v>
      </c>
      <c r="E67" s="68" t="s">
        <v>114</v>
      </c>
      <c r="F67" s="55">
        <v>20000</v>
      </c>
      <c r="G67" s="17">
        <f t="shared" si="4"/>
        <v>574</v>
      </c>
      <c r="H67" s="69">
        <v>0</v>
      </c>
      <c r="I67" s="59">
        <f t="shared" si="7"/>
        <v>608</v>
      </c>
      <c r="J67" s="72">
        <v>25</v>
      </c>
      <c r="K67" s="56">
        <f t="shared" si="5"/>
        <v>1207</v>
      </c>
      <c r="L67" s="56">
        <f t="shared" si="6"/>
        <v>18793</v>
      </c>
    </row>
    <row r="68" spans="1:12" s="9" customFormat="1" ht="21">
      <c r="A68" s="18" t="s">
        <v>90</v>
      </c>
      <c r="B68" s="11" t="s">
        <v>159</v>
      </c>
      <c r="C68" s="3" t="s">
        <v>8</v>
      </c>
      <c r="D68" s="10" t="s">
        <v>25</v>
      </c>
      <c r="E68" s="12" t="s">
        <v>114</v>
      </c>
      <c r="F68" s="55">
        <v>15000</v>
      </c>
      <c r="G68" s="17">
        <f t="shared" si="4"/>
        <v>430.5</v>
      </c>
      <c r="H68" s="16">
        <v>0</v>
      </c>
      <c r="I68" s="59">
        <f t="shared" si="7"/>
        <v>456</v>
      </c>
      <c r="J68" s="17">
        <v>25</v>
      </c>
      <c r="K68" s="56">
        <f t="shared" si="5"/>
        <v>911.5</v>
      </c>
      <c r="L68" s="56">
        <f t="shared" si="6"/>
        <v>14088.5</v>
      </c>
    </row>
    <row r="69" spans="1:12" s="9" customFormat="1" ht="21">
      <c r="A69" s="18" t="s">
        <v>91</v>
      </c>
      <c r="B69" s="11" t="s">
        <v>159</v>
      </c>
      <c r="C69" s="3" t="s">
        <v>46</v>
      </c>
      <c r="D69" s="10" t="s">
        <v>25</v>
      </c>
      <c r="E69" s="12" t="s">
        <v>113</v>
      </c>
      <c r="F69" s="55">
        <v>20000</v>
      </c>
      <c r="G69" s="17">
        <f t="shared" si="4"/>
        <v>574</v>
      </c>
      <c r="H69" s="16">
        <v>0</v>
      </c>
      <c r="I69" s="59">
        <f t="shared" si="7"/>
        <v>608</v>
      </c>
      <c r="J69" s="17">
        <v>25</v>
      </c>
      <c r="K69" s="56">
        <f t="shared" si="5"/>
        <v>1207</v>
      </c>
      <c r="L69" s="56">
        <f t="shared" si="6"/>
        <v>18793</v>
      </c>
    </row>
    <row r="70" spans="1:12" s="9" customFormat="1" ht="21">
      <c r="A70" s="18" t="s">
        <v>92</v>
      </c>
      <c r="B70" s="11" t="s">
        <v>159</v>
      </c>
      <c r="C70" s="3" t="s">
        <v>42</v>
      </c>
      <c r="D70" s="10" t="s">
        <v>25</v>
      </c>
      <c r="E70" s="12" t="s">
        <v>113</v>
      </c>
      <c r="F70" s="55">
        <v>11000</v>
      </c>
      <c r="G70" s="17">
        <f t="shared" si="4"/>
        <v>315.7</v>
      </c>
      <c r="H70" s="16">
        <v>0</v>
      </c>
      <c r="I70" s="59">
        <f t="shared" si="7"/>
        <v>334.4</v>
      </c>
      <c r="J70" s="17">
        <v>25</v>
      </c>
      <c r="K70" s="56">
        <f t="shared" si="5"/>
        <v>675.09999999999991</v>
      </c>
      <c r="L70" s="56">
        <f t="shared" si="6"/>
        <v>10324.9</v>
      </c>
    </row>
    <row r="71" spans="1:12" s="9" customFormat="1" ht="21">
      <c r="A71" s="18" t="s">
        <v>59</v>
      </c>
      <c r="B71" s="11" t="s">
        <v>159</v>
      </c>
      <c r="C71" s="3" t="s">
        <v>46</v>
      </c>
      <c r="D71" s="10" t="s">
        <v>25</v>
      </c>
      <c r="E71" s="12" t="s">
        <v>113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146</v>
      </c>
      <c r="B72" s="11" t="s">
        <v>159</v>
      </c>
      <c r="C72" s="3" t="s">
        <v>147</v>
      </c>
      <c r="D72" s="10" t="s">
        <v>108</v>
      </c>
      <c r="E72" s="12" t="s">
        <v>113</v>
      </c>
      <c r="F72" s="55">
        <v>15000</v>
      </c>
      <c r="G72" s="17">
        <f t="shared" si="4"/>
        <v>430.5</v>
      </c>
      <c r="H72" s="16">
        <v>0</v>
      </c>
      <c r="I72" s="59">
        <f t="shared" si="7"/>
        <v>456</v>
      </c>
      <c r="J72" s="17">
        <v>25</v>
      </c>
      <c r="K72" s="56">
        <f t="shared" si="5"/>
        <v>911.5</v>
      </c>
      <c r="L72" s="56">
        <f t="shared" si="6"/>
        <v>14088.5</v>
      </c>
    </row>
    <row r="73" spans="1:12" s="30" customFormat="1" ht="21">
      <c r="A73" s="18" t="s">
        <v>66</v>
      </c>
      <c r="B73" s="73" t="s">
        <v>159</v>
      </c>
      <c r="C73" s="18" t="s">
        <v>5</v>
      </c>
      <c r="D73" s="29" t="s">
        <v>25</v>
      </c>
      <c r="E73" s="36" t="s">
        <v>114</v>
      </c>
      <c r="F73" s="55">
        <v>20000</v>
      </c>
      <c r="G73" s="17">
        <f t="shared" si="4"/>
        <v>574</v>
      </c>
      <c r="H73" s="35">
        <v>0</v>
      </c>
      <c r="I73" s="59">
        <f t="shared" si="7"/>
        <v>608</v>
      </c>
      <c r="J73" s="55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154</v>
      </c>
      <c r="B74" s="11" t="s">
        <v>159</v>
      </c>
      <c r="C74" s="3" t="s">
        <v>8</v>
      </c>
      <c r="D74" s="10" t="s">
        <v>108</v>
      </c>
      <c r="E74" s="12" t="s">
        <v>114</v>
      </c>
      <c r="F74" s="55">
        <v>15000</v>
      </c>
      <c r="G74" s="17">
        <f>+F74*2.87%</f>
        <v>430.5</v>
      </c>
      <c r="H74" s="16">
        <v>0</v>
      </c>
      <c r="I74" s="59">
        <f t="shared" si="7"/>
        <v>456</v>
      </c>
      <c r="J74" s="17">
        <v>25</v>
      </c>
      <c r="K74" s="56">
        <f>SUM(G74:J74)</f>
        <v>911.5</v>
      </c>
      <c r="L74" s="56">
        <f>+F74-K74</f>
        <v>14088.5</v>
      </c>
    </row>
    <row r="75" spans="1:12" s="9" customFormat="1" ht="21">
      <c r="A75" s="18" t="s">
        <v>176</v>
      </c>
      <c r="B75" s="11" t="s">
        <v>159</v>
      </c>
      <c r="C75" s="3" t="s">
        <v>129</v>
      </c>
      <c r="D75" s="10" t="s">
        <v>108</v>
      </c>
      <c r="E75" s="12" t="s">
        <v>114</v>
      </c>
      <c r="F75" s="55">
        <v>30000</v>
      </c>
      <c r="G75" s="17">
        <f>+F75*2.87%</f>
        <v>861</v>
      </c>
      <c r="H75" s="16">
        <v>0</v>
      </c>
      <c r="I75" s="59">
        <f t="shared" si="7"/>
        <v>912</v>
      </c>
      <c r="J75" s="17">
        <v>25</v>
      </c>
      <c r="K75" s="56">
        <f>SUM(G75:J75)</f>
        <v>1798</v>
      </c>
      <c r="L75" s="56">
        <f>+F75-K75</f>
        <v>28202</v>
      </c>
    </row>
    <row r="76" spans="1:12" s="30" customFormat="1" ht="21">
      <c r="A76" s="18" t="s">
        <v>78</v>
      </c>
      <c r="B76" s="11" t="s">
        <v>118</v>
      </c>
      <c r="C76" s="3" t="s">
        <v>22</v>
      </c>
      <c r="D76" s="10" t="s">
        <v>25</v>
      </c>
      <c r="E76" s="12" t="s">
        <v>113</v>
      </c>
      <c r="F76" s="17">
        <v>35000</v>
      </c>
      <c r="G76" s="17">
        <f t="shared" ref="G76:G105" si="8">+F76*2.87%</f>
        <v>1004.5</v>
      </c>
      <c r="H76" s="56">
        <v>0</v>
      </c>
      <c r="I76" s="59">
        <f t="shared" ref="I76:I103" si="9">+F76*3.04%</f>
        <v>1064</v>
      </c>
      <c r="J76" s="71">
        <v>25</v>
      </c>
      <c r="K76" s="56">
        <f t="shared" ref="K76:K105" si="10">SUM(G76:J76)</f>
        <v>2093.5</v>
      </c>
      <c r="L76" s="56">
        <f t="shared" ref="L76:L105" si="11">+F76-K76</f>
        <v>32906.5</v>
      </c>
    </row>
    <row r="77" spans="1:12" s="9" customFormat="1" ht="21">
      <c r="A77" s="18" t="s">
        <v>79</v>
      </c>
      <c r="B77" s="11" t="s">
        <v>118</v>
      </c>
      <c r="C77" s="3" t="s">
        <v>7</v>
      </c>
      <c r="D77" s="29" t="s">
        <v>108</v>
      </c>
      <c r="E77" s="36" t="s">
        <v>114</v>
      </c>
      <c r="F77" s="17">
        <v>33000</v>
      </c>
      <c r="G77" s="17">
        <f t="shared" si="8"/>
        <v>947.1</v>
      </c>
      <c r="H77" s="58">
        <v>0</v>
      </c>
      <c r="I77" s="59">
        <f t="shared" si="9"/>
        <v>1003.2</v>
      </c>
      <c r="J77" s="34">
        <v>1944.78</v>
      </c>
      <c r="K77" s="56">
        <f>SUM(G77:J77)</f>
        <v>3895.08</v>
      </c>
      <c r="L77" s="56">
        <f t="shared" si="11"/>
        <v>29104.92</v>
      </c>
    </row>
    <row r="78" spans="1:12" s="15" customFormat="1" ht="21">
      <c r="A78" s="18" t="s">
        <v>151</v>
      </c>
      <c r="B78" s="11" t="s">
        <v>118</v>
      </c>
      <c r="C78" s="3" t="s">
        <v>22</v>
      </c>
      <c r="D78" s="10" t="s">
        <v>108</v>
      </c>
      <c r="E78" s="12" t="s">
        <v>113</v>
      </c>
      <c r="F78" s="17">
        <v>30000</v>
      </c>
      <c r="G78" s="17">
        <f t="shared" si="8"/>
        <v>861</v>
      </c>
      <c r="H78" s="16">
        <v>0</v>
      </c>
      <c r="I78" s="59">
        <f t="shared" si="9"/>
        <v>912</v>
      </c>
      <c r="J78" s="17">
        <v>25</v>
      </c>
      <c r="K78" s="56">
        <f t="shared" si="10"/>
        <v>1798</v>
      </c>
      <c r="L78" s="56">
        <f t="shared" si="11"/>
        <v>28202</v>
      </c>
    </row>
    <row r="79" spans="1:12" s="30" customFormat="1" ht="21">
      <c r="A79" s="18" t="s">
        <v>174</v>
      </c>
      <c r="B79" s="11" t="s">
        <v>118</v>
      </c>
      <c r="C79" s="3" t="s">
        <v>23</v>
      </c>
      <c r="D79" s="10" t="s">
        <v>25</v>
      </c>
      <c r="E79" s="52" t="s">
        <v>113</v>
      </c>
      <c r="F79" s="17">
        <v>50000</v>
      </c>
      <c r="G79" s="17">
        <f t="shared" si="8"/>
        <v>1435</v>
      </c>
      <c r="H79" s="17">
        <v>1854</v>
      </c>
      <c r="I79" s="59">
        <f t="shared" si="9"/>
        <v>1520</v>
      </c>
      <c r="J79" s="17">
        <v>25</v>
      </c>
      <c r="K79" s="56">
        <f t="shared" si="10"/>
        <v>4834</v>
      </c>
      <c r="L79" s="56">
        <f t="shared" si="11"/>
        <v>45166</v>
      </c>
    </row>
    <row r="80" spans="1:12" s="9" customFormat="1" ht="21">
      <c r="A80" s="18" t="s">
        <v>173</v>
      </c>
      <c r="B80" s="11" t="s">
        <v>118</v>
      </c>
      <c r="C80" s="18" t="s">
        <v>22</v>
      </c>
      <c r="D80" s="29" t="s">
        <v>108</v>
      </c>
      <c r="E80" s="36" t="s">
        <v>114</v>
      </c>
      <c r="F80" s="17">
        <v>25000</v>
      </c>
      <c r="G80" s="17">
        <f t="shared" si="8"/>
        <v>717.5</v>
      </c>
      <c r="H80" s="35">
        <v>0</v>
      </c>
      <c r="I80" s="59">
        <f t="shared" si="9"/>
        <v>760</v>
      </c>
      <c r="J80" s="55">
        <v>25</v>
      </c>
      <c r="K80" s="56">
        <f t="shared" si="10"/>
        <v>1502.5</v>
      </c>
      <c r="L80" s="56">
        <f t="shared" si="11"/>
        <v>23497.5</v>
      </c>
    </row>
    <row r="81" spans="1:12" s="9" customFormat="1" ht="21">
      <c r="A81" s="18" t="s">
        <v>47</v>
      </c>
      <c r="B81" s="11" t="s">
        <v>162</v>
      </c>
      <c r="C81" s="3" t="s">
        <v>22</v>
      </c>
      <c r="D81" s="10" t="s">
        <v>25</v>
      </c>
      <c r="E81" s="12" t="s">
        <v>113</v>
      </c>
      <c r="F81" s="17">
        <v>25000</v>
      </c>
      <c r="G81" s="17">
        <f t="shared" si="8"/>
        <v>717.5</v>
      </c>
      <c r="H81" s="16">
        <v>0</v>
      </c>
      <c r="I81" s="59">
        <f t="shared" si="9"/>
        <v>760</v>
      </c>
      <c r="J81" s="17">
        <v>25</v>
      </c>
      <c r="K81" s="56">
        <f t="shared" si="10"/>
        <v>1502.5</v>
      </c>
      <c r="L81" s="56">
        <f t="shared" si="11"/>
        <v>23497.5</v>
      </c>
    </row>
    <row r="82" spans="1:12" s="9" customFormat="1" ht="21">
      <c r="A82" s="18" t="s">
        <v>48</v>
      </c>
      <c r="B82" s="11" t="s">
        <v>162</v>
      </c>
      <c r="C82" s="3" t="s">
        <v>22</v>
      </c>
      <c r="D82" s="10" t="s">
        <v>25</v>
      </c>
      <c r="E82" s="12" t="s">
        <v>114</v>
      </c>
      <c r="F82" s="17">
        <v>25000</v>
      </c>
      <c r="G82" s="17">
        <f t="shared" si="8"/>
        <v>717.5</v>
      </c>
      <c r="H82" s="16">
        <v>0</v>
      </c>
      <c r="I82" s="59">
        <f t="shared" si="9"/>
        <v>760</v>
      </c>
      <c r="J82" s="17">
        <v>25</v>
      </c>
      <c r="K82" s="56">
        <f t="shared" si="10"/>
        <v>1502.5</v>
      </c>
      <c r="L82" s="56">
        <f t="shared" si="11"/>
        <v>23497.5</v>
      </c>
    </row>
    <row r="83" spans="1:12" s="9" customFormat="1" ht="21">
      <c r="A83" s="18" t="s">
        <v>49</v>
      </c>
      <c r="B83" s="11" t="s">
        <v>162</v>
      </c>
      <c r="C83" s="3" t="s">
        <v>22</v>
      </c>
      <c r="D83" s="10" t="s">
        <v>25</v>
      </c>
      <c r="E83" s="12" t="s">
        <v>113</v>
      </c>
      <c r="F83" s="17">
        <v>25000</v>
      </c>
      <c r="G83" s="17">
        <f t="shared" si="8"/>
        <v>717.5</v>
      </c>
      <c r="H83" s="16">
        <v>0</v>
      </c>
      <c r="I83" s="59">
        <f t="shared" si="9"/>
        <v>760</v>
      </c>
      <c r="J83" s="17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61</v>
      </c>
      <c r="B84" s="11" t="s">
        <v>162</v>
      </c>
      <c r="C84" s="3" t="s">
        <v>22</v>
      </c>
      <c r="D84" s="10" t="s">
        <v>25</v>
      </c>
      <c r="E84" s="12" t="s">
        <v>113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62</v>
      </c>
      <c r="B85" s="11" t="s">
        <v>162</v>
      </c>
      <c r="C85" s="3" t="s">
        <v>22</v>
      </c>
      <c r="D85" s="10" t="s">
        <v>25</v>
      </c>
      <c r="E85" s="12" t="s">
        <v>113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63</v>
      </c>
      <c r="B86" s="11" t="s">
        <v>162</v>
      </c>
      <c r="C86" s="3" t="s">
        <v>23</v>
      </c>
      <c r="D86" s="10" t="s">
        <v>25</v>
      </c>
      <c r="E86" s="12" t="s">
        <v>113</v>
      </c>
      <c r="F86" s="17">
        <v>48000</v>
      </c>
      <c r="G86" s="17">
        <f t="shared" si="8"/>
        <v>1377.6</v>
      </c>
      <c r="H86" s="56">
        <v>1571.73</v>
      </c>
      <c r="I86" s="59">
        <f t="shared" si="9"/>
        <v>1459.2</v>
      </c>
      <c r="J86" s="17">
        <v>25</v>
      </c>
      <c r="K86" s="56">
        <f t="shared" si="10"/>
        <v>4433.53</v>
      </c>
      <c r="L86" s="56">
        <f t="shared" si="11"/>
        <v>43566.47</v>
      </c>
    </row>
    <row r="87" spans="1:12" s="9" customFormat="1" ht="21">
      <c r="A87" s="18" t="s">
        <v>64</v>
      </c>
      <c r="B87" s="11" t="s">
        <v>162</v>
      </c>
      <c r="C87" s="3" t="s">
        <v>22</v>
      </c>
      <c r="D87" s="10" t="s">
        <v>25</v>
      </c>
      <c r="E87" s="12" t="s">
        <v>113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65</v>
      </c>
      <c r="B88" s="11" t="s">
        <v>162</v>
      </c>
      <c r="C88" s="3" t="s">
        <v>22</v>
      </c>
      <c r="D88" s="10" t="s">
        <v>25</v>
      </c>
      <c r="E88" s="12" t="s">
        <v>113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84" t="s">
        <v>51</v>
      </c>
      <c r="B89" s="11" t="s">
        <v>163</v>
      </c>
      <c r="C89" s="3" t="s">
        <v>11</v>
      </c>
      <c r="D89" s="10" t="s">
        <v>25</v>
      </c>
      <c r="E89" s="12" t="s">
        <v>114</v>
      </c>
      <c r="F89" s="17">
        <v>23000</v>
      </c>
      <c r="G89" s="17">
        <f t="shared" si="8"/>
        <v>660.1</v>
      </c>
      <c r="H89" s="16">
        <v>0</v>
      </c>
      <c r="I89" s="59">
        <f t="shared" si="9"/>
        <v>699.2</v>
      </c>
      <c r="J89" s="17">
        <v>1944.78</v>
      </c>
      <c r="K89" s="56">
        <f t="shared" si="10"/>
        <v>3304.08</v>
      </c>
      <c r="L89" s="56">
        <f t="shared" si="11"/>
        <v>19695.919999999998</v>
      </c>
    </row>
    <row r="90" spans="1:12" s="9" customFormat="1" ht="21">
      <c r="A90" s="84" t="s">
        <v>52</v>
      </c>
      <c r="B90" s="11" t="s">
        <v>163</v>
      </c>
      <c r="C90" s="3" t="s">
        <v>5</v>
      </c>
      <c r="D90" s="10" t="s">
        <v>25</v>
      </c>
      <c r="E90" s="12" t="s">
        <v>114</v>
      </c>
      <c r="F90" s="17">
        <v>30000</v>
      </c>
      <c r="G90" s="17">
        <f t="shared" si="8"/>
        <v>861</v>
      </c>
      <c r="H90" s="16">
        <v>0</v>
      </c>
      <c r="I90" s="59">
        <f t="shared" si="9"/>
        <v>912</v>
      </c>
      <c r="J90" s="17">
        <v>25</v>
      </c>
      <c r="K90" s="56">
        <f t="shared" si="10"/>
        <v>1798</v>
      </c>
      <c r="L90" s="56">
        <f t="shared" si="11"/>
        <v>28202</v>
      </c>
    </row>
    <row r="91" spans="1:12" s="9" customFormat="1" ht="21">
      <c r="A91" s="84" t="s">
        <v>70</v>
      </c>
      <c r="B91" s="11" t="s">
        <v>163</v>
      </c>
      <c r="C91" s="3" t="s">
        <v>117</v>
      </c>
      <c r="D91" s="10" t="s">
        <v>25</v>
      </c>
      <c r="E91" s="12" t="s">
        <v>113</v>
      </c>
      <c r="F91" s="17">
        <v>35000</v>
      </c>
      <c r="G91" s="17">
        <f t="shared" si="8"/>
        <v>1004.5</v>
      </c>
      <c r="H91" s="16">
        <v>0</v>
      </c>
      <c r="I91" s="59">
        <f t="shared" si="9"/>
        <v>1064</v>
      </c>
      <c r="J91" s="17">
        <v>25</v>
      </c>
      <c r="K91" s="56">
        <f t="shared" si="10"/>
        <v>2093.5</v>
      </c>
      <c r="L91" s="56">
        <f t="shared" si="11"/>
        <v>32906.5</v>
      </c>
    </row>
    <row r="92" spans="1:12" s="9" customFormat="1" ht="21">
      <c r="A92" s="84" t="s">
        <v>67</v>
      </c>
      <c r="B92" s="11" t="s">
        <v>163</v>
      </c>
      <c r="C92" s="3" t="s">
        <v>11</v>
      </c>
      <c r="D92" s="10" t="s">
        <v>25</v>
      </c>
      <c r="E92" s="12" t="s">
        <v>114</v>
      </c>
      <c r="F92" s="17">
        <v>25000</v>
      </c>
      <c r="G92" s="17">
        <f t="shared" si="8"/>
        <v>717.5</v>
      </c>
      <c r="H92" s="16">
        <v>0</v>
      </c>
      <c r="I92" s="59">
        <f t="shared" si="9"/>
        <v>760</v>
      </c>
      <c r="J92" s="17">
        <v>25</v>
      </c>
      <c r="K92" s="56">
        <f t="shared" si="10"/>
        <v>1502.5</v>
      </c>
      <c r="L92" s="56">
        <f t="shared" si="11"/>
        <v>23497.5</v>
      </c>
    </row>
    <row r="93" spans="1:12" s="9" customFormat="1" ht="21">
      <c r="A93" s="84" t="s">
        <v>68</v>
      </c>
      <c r="B93" s="11" t="s">
        <v>163</v>
      </c>
      <c r="C93" s="3" t="s">
        <v>42</v>
      </c>
      <c r="D93" s="10" t="s">
        <v>25</v>
      </c>
      <c r="E93" s="12" t="s">
        <v>113</v>
      </c>
      <c r="F93" s="17">
        <v>25000</v>
      </c>
      <c r="G93" s="17">
        <f t="shared" si="8"/>
        <v>717.5</v>
      </c>
      <c r="H93" s="16">
        <v>0</v>
      </c>
      <c r="I93" s="59">
        <f t="shared" si="9"/>
        <v>760</v>
      </c>
      <c r="J93" s="17">
        <v>25</v>
      </c>
      <c r="K93" s="56">
        <f t="shared" si="10"/>
        <v>1502.5</v>
      </c>
      <c r="L93" s="56">
        <f t="shared" si="11"/>
        <v>23497.5</v>
      </c>
    </row>
    <row r="94" spans="1:12" s="9" customFormat="1" ht="21">
      <c r="A94" s="84" t="s">
        <v>110</v>
      </c>
      <c r="B94" s="11" t="s">
        <v>163</v>
      </c>
      <c r="C94" s="3" t="s">
        <v>8</v>
      </c>
      <c r="D94" s="10" t="s">
        <v>25</v>
      </c>
      <c r="E94" s="12" t="s">
        <v>114</v>
      </c>
      <c r="F94" s="17">
        <v>13000</v>
      </c>
      <c r="G94" s="17">
        <f t="shared" si="8"/>
        <v>373.1</v>
      </c>
      <c r="H94" s="16">
        <v>0</v>
      </c>
      <c r="I94" s="59">
        <f t="shared" si="9"/>
        <v>395.2</v>
      </c>
      <c r="J94" s="17">
        <v>1944.78</v>
      </c>
      <c r="K94" s="56">
        <f>SUM(G94:J94)</f>
        <v>2713.08</v>
      </c>
      <c r="L94" s="56">
        <f t="shared" si="11"/>
        <v>10286.92</v>
      </c>
    </row>
    <row r="95" spans="1:12" s="9" customFormat="1" ht="21">
      <c r="A95" s="84" t="s">
        <v>124</v>
      </c>
      <c r="B95" s="11" t="s">
        <v>163</v>
      </c>
      <c r="C95" s="3" t="s">
        <v>125</v>
      </c>
      <c r="D95" s="10" t="s">
        <v>108</v>
      </c>
      <c r="E95" s="12" t="s">
        <v>114</v>
      </c>
      <c r="F95" s="17">
        <v>25000</v>
      </c>
      <c r="G95" s="17">
        <f t="shared" si="8"/>
        <v>717.5</v>
      </c>
      <c r="H95" s="16"/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4" t="s">
        <v>127</v>
      </c>
      <c r="B96" s="11" t="s">
        <v>163</v>
      </c>
      <c r="C96" s="3" t="s">
        <v>8</v>
      </c>
      <c r="D96" s="10" t="s">
        <v>25</v>
      </c>
      <c r="E96" s="12" t="s">
        <v>114</v>
      </c>
      <c r="F96" s="17">
        <v>13000</v>
      </c>
      <c r="G96" s="17">
        <f t="shared" si="8"/>
        <v>373.1</v>
      </c>
      <c r="H96" s="16">
        <v>0</v>
      </c>
      <c r="I96" s="59">
        <f t="shared" si="9"/>
        <v>395.2</v>
      </c>
      <c r="J96" s="17">
        <v>25</v>
      </c>
      <c r="K96" s="56">
        <f t="shared" si="10"/>
        <v>793.3</v>
      </c>
      <c r="L96" s="56">
        <f t="shared" si="11"/>
        <v>12206.7</v>
      </c>
    </row>
    <row r="97" spans="1:12" s="9" customFormat="1" ht="21">
      <c r="A97" s="84" t="s">
        <v>204</v>
      </c>
      <c r="B97" s="11" t="s">
        <v>159</v>
      </c>
      <c r="C97" s="3" t="s">
        <v>8</v>
      </c>
      <c r="D97" s="10" t="s">
        <v>25</v>
      </c>
      <c r="E97" s="12" t="s">
        <v>114</v>
      </c>
      <c r="F97" s="17">
        <v>15000</v>
      </c>
      <c r="G97" s="17">
        <f t="shared" ref="G97:G98" si="12">+F97*2.87%</f>
        <v>430.5</v>
      </c>
      <c r="H97" s="16">
        <v>0</v>
      </c>
      <c r="I97" s="59">
        <f t="shared" ref="I97:I98" si="13">+F97*3.04%</f>
        <v>456</v>
      </c>
      <c r="J97" s="17">
        <v>25</v>
      </c>
      <c r="K97" s="56">
        <f t="shared" ref="K97:K98" si="14">SUM(G97:J97)</f>
        <v>911.5</v>
      </c>
      <c r="L97" s="56">
        <f t="shared" ref="L97:L98" si="15">+F97-K97</f>
        <v>14088.5</v>
      </c>
    </row>
    <row r="98" spans="1:12" s="9" customFormat="1" ht="21">
      <c r="A98" s="84" t="s">
        <v>203</v>
      </c>
      <c r="B98" s="11" t="s">
        <v>183</v>
      </c>
      <c r="C98" s="3" t="s">
        <v>46</v>
      </c>
      <c r="D98" s="10" t="s">
        <v>108</v>
      </c>
      <c r="E98" s="12" t="s">
        <v>113</v>
      </c>
      <c r="F98" s="17">
        <v>25000</v>
      </c>
      <c r="G98" s="17">
        <f t="shared" si="12"/>
        <v>717.5</v>
      </c>
      <c r="H98" s="16">
        <v>0</v>
      </c>
      <c r="I98" s="59">
        <f t="shared" si="13"/>
        <v>760</v>
      </c>
      <c r="J98" s="17">
        <v>25</v>
      </c>
      <c r="K98" s="56">
        <f t="shared" si="14"/>
        <v>1502.5</v>
      </c>
      <c r="L98" s="56">
        <f t="shared" si="15"/>
        <v>23497.5</v>
      </c>
    </row>
    <row r="99" spans="1:12" s="9" customFormat="1" ht="21">
      <c r="A99" s="84" t="s">
        <v>149</v>
      </c>
      <c r="B99" s="11" t="s">
        <v>163</v>
      </c>
      <c r="C99" s="3" t="s">
        <v>133</v>
      </c>
      <c r="D99" s="10" t="s">
        <v>25</v>
      </c>
      <c r="E99" s="12" t="s">
        <v>113</v>
      </c>
      <c r="F99" s="17">
        <v>15000</v>
      </c>
      <c r="G99" s="17">
        <f t="shared" si="8"/>
        <v>430.5</v>
      </c>
      <c r="H99" s="16">
        <v>0</v>
      </c>
      <c r="I99" s="59">
        <f t="shared" si="9"/>
        <v>456</v>
      </c>
      <c r="J99" s="17">
        <v>25</v>
      </c>
      <c r="K99" s="56">
        <f t="shared" si="10"/>
        <v>911.5</v>
      </c>
      <c r="L99" s="56">
        <f t="shared" si="11"/>
        <v>14088.5</v>
      </c>
    </row>
    <row r="100" spans="1:12" s="9" customFormat="1" ht="21">
      <c r="A100" s="84" t="s">
        <v>134</v>
      </c>
      <c r="B100" s="11" t="s">
        <v>163</v>
      </c>
      <c r="C100" s="3" t="s">
        <v>42</v>
      </c>
      <c r="D100" s="10" t="s">
        <v>25</v>
      </c>
      <c r="E100" s="12" t="s">
        <v>113</v>
      </c>
      <c r="F100" s="17">
        <v>12000</v>
      </c>
      <c r="G100" s="17">
        <f t="shared" si="8"/>
        <v>344.4</v>
      </c>
      <c r="H100" s="16">
        <v>0</v>
      </c>
      <c r="I100" s="59">
        <f t="shared" si="9"/>
        <v>364.8</v>
      </c>
      <c r="J100" s="17">
        <v>25</v>
      </c>
      <c r="K100" s="56">
        <f t="shared" si="10"/>
        <v>734.2</v>
      </c>
      <c r="L100" s="56">
        <f t="shared" si="11"/>
        <v>11265.8</v>
      </c>
    </row>
    <row r="101" spans="1:12" s="9" customFormat="1" ht="21">
      <c r="A101" s="84" t="s">
        <v>142</v>
      </c>
      <c r="B101" s="11" t="s">
        <v>163</v>
      </c>
      <c r="C101" s="3" t="s">
        <v>46</v>
      </c>
      <c r="D101" s="10" t="s">
        <v>108</v>
      </c>
      <c r="E101" s="12" t="s">
        <v>113</v>
      </c>
      <c r="F101" s="17">
        <v>15000</v>
      </c>
      <c r="G101" s="17">
        <f t="shared" si="8"/>
        <v>430.5</v>
      </c>
      <c r="H101" s="16">
        <v>0</v>
      </c>
      <c r="I101" s="59">
        <f t="shared" si="9"/>
        <v>456</v>
      </c>
      <c r="J101" s="17">
        <v>25</v>
      </c>
      <c r="K101" s="56">
        <f t="shared" si="10"/>
        <v>911.5</v>
      </c>
      <c r="L101" s="56">
        <f t="shared" si="11"/>
        <v>14088.5</v>
      </c>
    </row>
    <row r="102" spans="1:12" s="9" customFormat="1" ht="21">
      <c r="A102" s="84" t="s">
        <v>144</v>
      </c>
      <c r="B102" s="11" t="s">
        <v>163</v>
      </c>
      <c r="C102" s="18" t="s">
        <v>8</v>
      </c>
      <c r="D102" s="29" t="s">
        <v>108</v>
      </c>
      <c r="E102" s="36" t="s">
        <v>114</v>
      </c>
      <c r="F102" s="17">
        <v>11000</v>
      </c>
      <c r="G102" s="17">
        <f t="shared" si="8"/>
        <v>315.7</v>
      </c>
      <c r="H102" s="35">
        <v>0</v>
      </c>
      <c r="I102" s="59">
        <f t="shared" si="9"/>
        <v>334.4</v>
      </c>
      <c r="J102" s="55">
        <v>25</v>
      </c>
      <c r="K102" s="56">
        <f t="shared" si="10"/>
        <v>675.09999999999991</v>
      </c>
      <c r="L102" s="56">
        <f t="shared" si="11"/>
        <v>10324.9</v>
      </c>
    </row>
    <row r="103" spans="1:12" s="9" customFormat="1" ht="21">
      <c r="A103" s="84" t="s">
        <v>155</v>
      </c>
      <c r="B103" s="11" t="s">
        <v>163</v>
      </c>
      <c r="C103" s="3" t="s">
        <v>148</v>
      </c>
      <c r="D103" s="10" t="s">
        <v>108</v>
      </c>
      <c r="E103" s="12" t="s">
        <v>113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4" t="s">
        <v>156</v>
      </c>
      <c r="B104" s="11" t="s">
        <v>183</v>
      </c>
      <c r="C104" s="3" t="s">
        <v>46</v>
      </c>
      <c r="D104" s="10" t="s">
        <v>108</v>
      </c>
      <c r="E104" s="12" t="s">
        <v>113</v>
      </c>
      <c r="F104" s="17">
        <v>20000</v>
      </c>
      <c r="G104" s="17">
        <f t="shared" si="8"/>
        <v>574</v>
      </c>
      <c r="H104" s="16">
        <v>0</v>
      </c>
      <c r="I104" s="59">
        <f>+F104*3.04%</f>
        <v>608</v>
      </c>
      <c r="J104" s="17">
        <v>25</v>
      </c>
      <c r="K104" s="56">
        <f t="shared" si="10"/>
        <v>1207</v>
      </c>
      <c r="L104" s="56">
        <f t="shared" si="11"/>
        <v>18793</v>
      </c>
    </row>
    <row r="105" spans="1:12" s="76" customFormat="1" ht="21">
      <c r="A105" s="85" t="s">
        <v>189</v>
      </c>
      <c r="B105" s="73" t="s">
        <v>183</v>
      </c>
      <c r="C105" s="18" t="s">
        <v>8</v>
      </c>
      <c r="D105" s="29" t="s">
        <v>108</v>
      </c>
      <c r="E105" s="82" t="s">
        <v>114</v>
      </c>
      <c r="F105" s="55">
        <v>12000</v>
      </c>
      <c r="G105" s="55">
        <f t="shared" si="8"/>
        <v>344.4</v>
      </c>
      <c r="H105" s="35">
        <v>0</v>
      </c>
      <c r="I105" s="83">
        <f>+F105*3.04%</f>
        <v>364.8</v>
      </c>
      <c r="J105" s="55">
        <v>25</v>
      </c>
      <c r="K105" s="58">
        <f t="shared" si="10"/>
        <v>734.2</v>
      </c>
      <c r="L105" s="58">
        <f t="shared" si="11"/>
        <v>11265.8</v>
      </c>
    </row>
    <row r="106" spans="1:12" s="76" customFormat="1" ht="21">
      <c r="A106" s="18" t="s">
        <v>190</v>
      </c>
      <c r="B106" s="73" t="s">
        <v>183</v>
      </c>
      <c r="C106" s="18" t="s">
        <v>42</v>
      </c>
      <c r="D106" s="29" t="s">
        <v>108</v>
      </c>
      <c r="E106" s="82" t="s">
        <v>113</v>
      </c>
      <c r="F106" s="55">
        <v>12000</v>
      </c>
      <c r="G106" s="55">
        <f>+F106*2.87%</f>
        <v>344.4</v>
      </c>
      <c r="H106" s="35">
        <v>0</v>
      </c>
      <c r="I106" s="83">
        <f>+F106*3.04%</f>
        <v>364.8</v>
      </c>
      <c r="J106" s="55">
        <v>25</v>
      </c>
      <c r="K106" s="58">
        <f>SUM(G106:J106)</f>
        <v>734.2</v>
      </c>
      <c r="L106" s="58">
        <f>+F106-K106</f>
        <v>11265.8</v>
      </c>
    </row>
    <row r="107" spans="1:12" s="9" customFormat="1" ht="21">
      <c r="A107" s="18" t="s">
        <v>202</v>
      </c>
      <c r="B107" s="11" t="s">
        <v>73</v>
      </c>
      <c r="C107" s="3" t="s">
        <v>42</v>
      </c>
      <c r="D107" s="10" t="s">
        <v>25</v>
      </c>
      <c r="E107" s="12" t="s">
        <v>113</v>
      </c>
      <c r="F107" s="17">
        <v>30000</v>
      </c>
      <c r="G107" s="17">
        <f t="shared" ref="G107" si="16">+F107*2.87%</f>
        <v>861</v>
      </c>
      <c r="H107" s="16">
        <v>0</v>
      </c>
      <c r="I107" s="59">
        <f t="shared" ref="I107" si="17">+F107*3.04%</f>
        <v>912</v>
      </c>
      <c r="J107" s="17">
        <v>25</v>
      </c>
      <c r="K107" s="56">
        <f t="shared" ref="K107" si="18">SUM(G107:J107)</f>
        <v>1798</v>
      </c>
      <c r="L107" s="56">
        <f t="shared" ref="L107" si="19">+F107-K107</f>
        <v>28202</v>
      </c>
    </row>
    <row r="108" spans="1:12" s="9" customFormat="1" ht="21">
      <c r="A108" s="84" t="s">
        <v>199</v>
      </c>
      <c r="B108" s="11" t="s">
        <v>159</v>
      </c>
      <c r="C108" s="3" t="s">
        <v>42</v>
      </c>
      <c r="D108" s="10" t="s">
        <v>25</v>
      </c>
      <c r="E108" s="12" t="s">
        <v>113</v>
      </c>
      <c r="F108" s="17">
        <v>15000</v>
      </c>
      <c r="G108" s="17">
        <f>+F108*2.87%</f>
        <v>430.5</v>
      </c>
      <c r="H108" s="16">
        <v>0</v>
      </c>
      <c r="I108" s="59">
        <f>+F108*3.04%</f>
        <v>456</v>
      </c>
      <c r="J108" s="17">
        <v>25</v>
      </c>
      <c r="K108" s="56">
        <f>SUM(G108:J108)</f>
        <v>911.5</v>
      </c>
      <c r="L108" s="56">
        <f>+F108-K108</f>
        <v>14088.5</v>
      </c>
    </row>
    <row r="109" spans="1:12" s="48" customFormat="1" ht="21">
      <c r="A109" s="84" t="s">
        <v>205</v>
      </c>
      <c r="B109" s="73" t="s">
        <v>184</v>
      </c>
      <c r="C109" s="18" t="s">
        <v>87</v>
      </c>
      <c r="D109" s="29" t="s">
        <v>108</v>
      </c>
      <c r="E109" s="36" t="s">
        <v>114</v>
      </c>
      <c r="F109" s="55">
        <v>15000</v>
      </c>
      <c r="G109" s="17">
        <f t="shared" ref="G109" si="20">+F109*2.87%</f>
        <v>430.5</v>
      </c>
      <c r="H109" s="35">
        <v>0</v>
      </c>
      <c r="I109" s="59">
        <f t="shared" ref="I109" si="21">+F109*3.04%</f>
        <v>456</v>
      </c>
      <c r="J109" s="55">
        <v>25</v>
      </c>
      <c r="K109" s="56">
        <f t="shared" ref="K109" si="22">SUM(G109:J109)</f>
        <v>911.5</v>
      </c>
      <c r="L109" s="56">
        <f t="shared" ref="L109" si="23">+F109-K109</f>
        <v>14088.5</v>
      </c>
    </row>
    <row r="110" spans="1:12" s="76" customFormat="1" ht="21">
      <c r="A110" s="85" t="s">
        <v>207</v>
      </c>
      <c r="B110" s="11" t="s">
        <v>159</v>
      </c>
      <c r="C110" s="18" t="s">
        <v>8</v>
      </c>
      <c r="D110" s="29" t="s">
        <v>108</v>
      </c>
      <c r="E110" s="82" t="s">
        <v>114</v>
      </c>
      <c r="F110" s="55">
        <v>12000</v>
      </c>
      <c r="G110" s="55">
        <f t="shared" ref="G110:G112" si="24">+F110*2.87%</f>
        <v>344.4</v>
      </c>
      <c r="H110" s="35">
        <v>0</v>
      </c>
      <c r="I110" s="83">
        <f>+F110*3.04%</f>
        <v>364.8</v>
      </c>
      <c r="J110" s="55">
        <v>25</v>
      </c>
      <c r="K110" s="58">
        <f t="shared" ref="K110:K112" si="25">SUM(G110:J110)</f>
        <v>734.2</v>
      </c>
      <c r="L110" s="58">
        <f t="shared" ref="L110:L112" si="26">+F110-K110</f>
        <v>11265.8</v>
      </c>
    </row>
    <row r="111" spans="1:12" s="48" customFormat="1" ht="21">
      <c r="A111" s="85" t="s">
        <v>208</v>
      </c>
      <c r="B111" s="73" t="s">
        <v>183</v>
      </c>
      <c r="C111" s="3" t="s">
        <v>129</v>
      </c>
      <c r="D111" s="10" t="s">
        <v>108</v>
      </c>
      <c r="E111" s="12" t="s">
        <v>113</v>
      </c>
      <c r="F111" s="17">
        <v>25000</v>
      </c>
      <c r="G111" s="17">
        <f t="shared" si="24"/>
        <v>717.5</v>
      </c>
      <c r="H111" s="16">
        <v>0</v>
      </c>
      <c r="I111" s="59">
        <f t="shared" ref="I111:I112" si="27">+F111*3.04%</f>
        <v>760</v>
      </c>
      <c r="J111" s="17">
        <v>25</v>
      </c>
      <c r="K111" s="56">
        <f t="shared" si="25"/>
        <v>1502.5</v>
      </c>
      <c r="L111" s="56">
        <f t="shared" si="26"/>
        <v>23497.5</v>
      </c>
    </row>
    <row r="112" spans="1:12" s="48" customFormat="1" ht="21">
      <c r="A112" s="85" t="s">
        <v>209</v>
      </c>
      <c r="B112" s="73" t="s">
        <v>183</v>
      </c>
      <c r="C112" s="3" t="s">
        <v>132</v>
      </c>
      <c r="D112" s="10" t="s">
        <v>108</v>
      </c>
      <c r="E112" s="12" t="s">
        <v>113</v>
      </c>
      <c r="F112" s="17">
        <v>35000</v>
      </c>
      <c r="G112" s="17">
        <f t="shared" si="24"/>
        <v>1004.5</v>
      </c>
      <c r="H112" s="56">
        <v>0</v>
      </c>
      <c r="I112" s="59">
        <f t="shared" si="27"/>
        <v>1064</v>
      </c>
      <c r="J112" s="71">
        <v>25</v>
      </c>
      <c r="K112" s="56">
        <f t="shared" si="25"/>
        <v>2093.5</v>
      </c>
      <c r="L112" s="56">
        <f t="shared" si="26"/>
        <v>32906.5</v>
      </c>
    </row>
    <row r="113" spans="1:12" s="76" customFormat="1" ht="21">
      <c r="A113" s="85" t="s">
        <v>210</v>
      </c>
      <c r="B113" s="73" t="s">
        <v>183</v>
      </c>
      <c r="C113" s="3" t="s">
        <v>129</v>
      </c>
      <c r="D113" s="29" t="s">
        <v>108</v>
      </c>
      <c r="E113" s="82" t="s">
        <v>114</v>
      </c>
      <c r="F113" s="17">
        <v>35000</v>
      </c>
      <c r="G113" s="17">
        <f t="shared" ref="G113" si="28">+F113*2.87%</f>
        <v>1004.5</v>
      </c>
      <c r="H113" s="56">
        <v>0</v>
      </c>
      <c r="I113" s="59">
        <f t="shared" ref="I113" si="29">+F113*3.04%</f>
        <v>1064</v>
      </c>
      <c r="J113" s="71">
        <v>25</v>
      </c>
      <c r="K113" s="56">
        <f t="shared" ref="K113" si="30">SUM(G113:J113)</f>
        <v>2093.5</v>
      </c>
      <c r="L113" s="56">
        <f t="shared" ref="L113" si="31">+F113-K113</f>
        <v>32906.5</v>
      </c>
    </row>
    <row r="114" spans="1:12" s="2" customFormat="1" ht="22.5" customHeight="1">
      <c r="A114" s="37" t="s">
        <v>15</v>
      </c>
      <c r="B114" s="31"/>
      <c r="C114" s="49">
        <v>98</v>
      </c>
      <c r="D114" s="50"/>
      <c r="E114" s="32"/>
      <c r="F114" s="33">
        <f>SUM(F16:F113)</f>
        <v>3287850</v>
      </c>
      <c r="G114" s="33">
        <f t="shared" ref="G114:K114" si="32">SUM(G16:G113)</f>
        <v>94361.295000000013</v>
      </c>
      <c r="H114" s="33">
        <f>SUM(H16:H113)</f>
        <v>149052.85</v>
      </c>
      <c r="I114" s="93">
        <f>SUM(I16:I113)</f>
        <v>99410.429999999978</v>
      </c>
      <c r="J114" s="33">
        <f>SUM(J16:J113)</f>
        <v>35086.259999999995</v>
      </c>
      <c r="K114" s="33">
        <f t="shared" si="32"/>
        <v>377910.83500000008</v>
      </c>
      <c r="L114" s="33">
        <f>SUM(L16:L113)</f>
        <v>2909939.1649999991</v>
      </c>
    </row>
    <row r="115" spans="1:12" ht="18">
      <c r="A115" s="13"/>
      <c r="F115" s="7"/>
      <c r="G115" s="7"/>
      <c r="H115" s="7"/>
      <c r="I115" s="7"/>
      <c r="J115" s="7"/>
      <c r="K115" s="7"/>
      <c r="L115" s="7"/>
    </row>
    <row r="116" spans="1:12">
      <c r="F116" s="7"/>
      <c r="G116" s="7"/>
      <c r="H116" s="7"/>
      <c r="I116" s="7"/>
      <c r="J116" s="7"/>
      <c r="K116" s="7"/>
      <c r="L116" s="7"/>
    </row>
    <row r="117" spans="1:12">
      <c r="A117" s="48"/>
      <c r="C117" s="7"/>
      <c r="E117" s="48"/>
      <c r="F117" s="7"/>
      <c r="G117" s="7"/>
      <c r="H117" s="7"/>
      <c r="I117" s="7"/>
      <c r="J117" s="7"/>
      <c r="K117" s="7"/>
      <c r="L117" s="7"/>
    </row>
    <row r="118" spans="1:12">
      <c r="A118" s="48"/>
    </row>
    <row r="119" spans="1:12">
      <c r="F119" s="5"/>
      <c r="G119" s="5"/>
      <c r="H119" s="6"/>
      <c r="I119" s="5"/>
      <c r="J119" s="5"/>
      <c r="K119" s="5"/>
      <c r="L119" s="5"/>
    </row>
    <row r="120" spans="1:12">
      <c r="F120" s="5"/>
      <c r="G120" s="5"/>
      <c r="H120" s="6"/>
      <c r="I120" s="5"/>
      <c r="J120" s="5"/>
      <c r="K120" s="5"/>
      <c r="L120" s="5"/>
    </row>
    <row r="121" spans="1:12" ht="18.75">
      <c r="A121" s="39"/>
      <c r="B121" s="39"/>
      <c r="C121" s="39"/>
      <c r="D121" s="39"/>
      <c r="E121" s="39"/>
      <c r="F121" s="87"/>
      <c r="G121" s="87"/>
      <c r="H121" s="88"/>
      <c r="I121" s="87"/>
      <c r="J121" s="87"/>
      <c r="K121" s="87"/>
      <c r="L121" s="87"/>
    </row>
    <row r="122" spans="1:12" s="8" customFormat="1" ht="22.5">
      <c r="A122" s="106" t="s">
        <v>194</v>
      </c>
      <c r="B122" s="106"/>
      <c r="C122" s="106"/>
      <c r="D122" s="89"/>
      <c r="E122" s="89"/>
      <c r="F122" s="89"/>
      <c r="G122" s="90"/>
      <c r="H122" s="90"/>
      <c r="I122" s="90"/>
      <c r="J122" s="105" t="s">
        <v>195</v>
      </c>
      <c r="K122" s="105"/>
      <c r="L122" s="105"/>
    </row>
    <row r="123" spans="1:12" ht="22.5">
      <c r="A123" s="105" t="s">
        <v>196</v>
      </c>
      <c r="B123" s="105"/>
      <c r="C123" s="105"/>
      <c r="D123" s="39"/>
      <c r="E123" s="39"/>
      <c r="F123" s="39"/>
      <c r="G123" s="91"/>
      <c r="H123" s="91"/>
      <c r="I123" s="91"/>
      <c r="J123" s="105" t="s">
        <v>197</v>
      </c>
      <c r="K123" s="105"/>
      <c r="L123" s="105"/>
    </row>
    <row r="124" spans="1:12" ht="18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  <row r="125" spans="1:12" ht="18.75">
      <c r="D125" s="39"/>
      <c r="E125" s="39"/>
      <c r="F125" s="39"/>
    </row>
    <row r="127" spans="1:12">
      <c r="F127" s="7"/>
    </row>
    <row r="129" spans="6:6">
      <c r="F129" s="7"/>
    </row>
    <row r="130" spans="6:6">
      <c r="F130" s="94"/>
    </row>
    <row r="131" spans="6:6">
      <c r="F131" s="94"/>
    </row>
  </sheetData>
  <mergeCells count="5">
    <mergeCell ref="A1:L14"/>
    <mergeCell ref="J122:L122"/>
    <mergeCell ref="J123:L123"/>
    <mergeCell ref="A122:C122"/>
    <mergeCell ref="A123:C123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2" max="11" man="1"/>
    <brk id="84" max="11" man="1"/>
    <brk id="125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7"/>
  <sheetViews>
    <sheetView workbookViewId="0">
      <selection activeCell="A14" sqref="A14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0" t="s">
        <v>215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</row>
    <row r="5" spans="1:1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1:12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</row>
    <row r="7" spans="1:12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</row>
    <row r="8" spans="1:12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</row>
    <row r="9" spans="1:12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</row>
    <row r="10" spans="1:12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</row>
    <row r="11" spans="1:12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</row>
    <row r="12" spans="1:12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</row>
    <row r="13" spans="1:12" ht="15.75" thickBot="1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</row>
    <row r="14" spans="1:12" ht="24" thickBot="1">
      <c r="A14" s="62" t="s">
        <v>0</v>
      </c>
      <c r="B14" s="61" t="s">
        <v>28</v>
      </c>
      <c r="C14" s="64" t="s">
        <v>1</v>
      </c>
      <c r="D14" s="63" t="s">
        <v>26</v>
      </c>
      <c r="E14" s="61" t="s">
        <v>112</v>
      </c>
      <c r="F14" s="61" t="s">
        <v>14</v>
      </c>
      <c r="G14" s="61" t="s">
        <v>16</v>
      </c>
      <c r="H14" s="61" t="s">
        <v>17</v>
      </c>
      <c r="I14" s="61" t="s">
        <v>18</v>
      </c>
      <c r="J14" s="61" t="s">
        <v>19</v>
      </c>
      <c r="K14" s="61" t="s">
        <v>20</v>
      </c>
      <c r="L14" s="60" t="s">
        <v>21</v>
      </c>
    </row>
    <row r="15" spans="1:12" ht="36">
      <c r="A15" s="77" t="s">
        <v>84</v>
      </c>
      <c r="B15" s="77" t="s">
        <v>73</v>
      </c>
      <c r="C15" s="77" t="s">
        <v>85</v>
      </c>
      <c r="D15" s="77" t="s">
        <v>111</v>
      </c>
      <c r="E15" s="77" t="s">
        <v>114</v>
      </c>
      <c r="F15" s="77">
        <v>95000</v>
      </c>
      <c r="G15" s="77">
        <v>2726.5</v>
      </c>
      <c r="H15" s="77">
        <v>10929.24</v>
      </c>
      <c r="I15" s="77">
        <v>2888</v>
      </c>
      <c r="J15" s="77">
        <v>25</v>
      </c>
      <c r="K15" s="77">
        <v>16568.740000000002</v>
      </c>
      <c r="L15" s="77">
        <v>78431.259999999995</v>
      </c>
    </row>
    <row r="16" spans="1:12" ht="18">
      <c r="A16" s="77" t="s">
        <v>135</v>
      </c>
      <c r="B16" s="77" t="s">
        <v>73</v>
      </c>
      <c r="C16" s="77" t="s">
        <v>198</v>
      </c>
      <c r="D16" s="77" t="s">
        <v>111</v>
      </c>
      <c r="E16" s="77" t="s">
        <v>113</v>
      </c>
      <c r="F16" s="77">
        <v>55000</v>
      </c>
      <c r="G16" s="77">
        <v>1578.5</v>
      </c>
      <c r="H16" s="77">
        <v>2559.6799999999998</v>
      </c>
      <c r="I16" s="77">
        <v>1672</v>
      </c>
      <c r="J16" s="77">
        <v>25</v>
      </c>
      <c r="K16" s="77">
        <f>+G16+H16+I16+J16</f>
        <v>5835.18</v>
      </c>
      <c r="L16" s="77">
        <f>+F16-K16</f>
        <v>49164.82</v>
      </c>
    </row>
    <row r="17" spans="1:12" ht="36">
      <c r="A17" s="77" t="s">
        <v>153</v>
      </c>
      <c r="B17" s="77" t="s">
        <v>73</v>
      </c>
      <c r="C17" s="77" t="s">
        <v>123</v>
      </c>
      <c r="D17" s="77" t="s">
        <v>111</v>
      </c>
      <c r="E17" s="77" t="s">
        <v>113</v>
      </c>
      <c r="F17" s="77">
        <v>85000</v>
      </c>
      <c r="G17" s="77">
        <v>2439.5</v>
      </c>
      <c r="H17" s="77">
        <v>8576.99</v>
      </c>
      <c r="I17" s="77">
        <v>2584</v>
      </c>
      <c r="J17" s="77">
        <v>25</v>
      </c>
      <c r="K17" s="77">
        <f>+G17+H17+I17+J17</f>
        <v>13625.49</v>
      </c>
      <c r="L17" s="77">
        <f>+F17-K17</f>
        <v>71374.509999999995</v>
      </c>
    </row>
    <row r="18" spans="1:12" ht="36">
      <c r="A18" s="77" t="s">
        <v>101</v>
      </c>
      <c r="B18" s="77" t="s">
        <v>13</v>
      </c>
      <c r="C18" s="77" t="s">
        <v>23</v>
      </c>
      <c r="D18" s="77" t="s">
        <v>111</v>
      </c>
      <c r="E18" s="77" t="s">
        <v>113</v>
      </c>
      <c r="F18" s="77">
        <v>50000</v>
      </c>
      <c r="G18" s="77">
        <v>1435</v>
      </c>
      <c r="H18" s="77">
        <v>1854</v>
      </c>
      <c r="I18" s="77">
        <v>1520</v>
      </c>
      <c r="J18" s="77">
        <v>25</v>
      </c>
      <c r="K18" s="77">
        <v>4834</v>
      </c>
      <c r="L18" s="77">
        <f>+F18-G18-H18-I18-J18</f>
        <v>45166</v>
      </c>
    </row>
    <row r="19" spans="1:12" ht="36">
      <c r="A19" s="77" t="s">
        <v>158</v>
      </c>
      <c r="B19" s="77" t="s">
        <v>164</v>
      </c>
      <c r="C19" s="77" t="s">
        <v>165</v>
      </c>
      <c r="D19" s="77" t="s">
        <v>111</v>
      </c>
      <c r="E19" s="77" t="s">
        <v>114</v>
      </c>
      <c r="F19" s="77">
        <v>35000</v>
      </c>
      <c r="G19" s="77">
        <v>1004.5</v>
      </c>
      <c r="H19" s="77">
        <v>0</v>
      </c>
      <c r="I19" s="77">
        <v>1064</v>
      </c>
      <c r="J19" s="77">
        <v>25</v>
      </c>
      <c r="K19" s="77">
        <v>2093.5</v>
      </c>
      <c r="L19" s="77">
        <v>32906.5</v>
      </c>
    </row>
    <row r="20" spans="1:12" ht="36">
      <c r="A20" s="77" t="s">
        <v>166</v>
      </c>
      <c r="B20" s="77" t="s">
        <v>73</v>
      </c>
      <c r="C20" s="77" t="s">
        <v>182</v>
      </c>
      <c r="D20" s="77" t="s">
        <v>111</v>
      </c>
      <c r="E20" s="77" t="s">
        <v>113</v>
      </c>
      <c r="F20" s="77">
        <v>40000</v>
      </c>
      <c r="G20" s="77">
        <v>1148</v>
      </c>
      <c r="H20" s="77">
        <v>442.65</v>
      </c>
      <c r="I20" s="77">
        <v>1216</v>
      </c>
      <c r="J20" s="77">
        <v>25</v>
      </c>
      <c r="K20" s="77">
        <v>2831.65</v>
      </c>
      <c r="L20" s="77">
        <v>37168.35</v>
      </c>
    </row>
    <row r="21" spans="1:12" ht="18">
      <c r="A21" s="77" t="s">
        <v>177</v>
      </c>
      <c r="B21" s="77" t="s">
        <v>73</v>
      </c>
      <c r="C21" s="78" t="s">
        <v>7</v>
      </c>
      <c r="D21" s="77" t="s">
        <v>111</v>
      </c>
      <c r="E21" s="77" t="s">
        <v>113</v>
      </c>
      <c r="F21" s="77">
        <v>45000</v>
      </c>
      <c r="G21" s="77">
        <v>1291.5</v>
      </c>
      <c r="H21" s="77">
        <v>1148.33</v>
      </c>
      <c r="I21" s="77">
        <v>1368</v>
      </c>
      <c r="J21" s="77">
        <v>25</v>
      </c>
      <c r="K21" s="77">
        <f>+G21+H21+I21+J21</f>
        <v>3832.83</v>
      </c>
      <c r="L21" s="77">
        <f>+F21-K21</f>
        <v>41167.17</v>
      </c>
    </row>
    <row r="22" spans="1:12" ht="36">
      <c r="A22" s="77" t="s">
        <v>200</v>
      </c>
      <c r="B22" s="77" t="s">
        <v>122</v>
      </c>
      <c r="C22" s="92" t="s">
        <v>201</v>
      </c>
      <c r="D22" s="77" t="s">
        <v>111</v>
      </c>
      <c r="E22" s="77" t="s">
        <v>114</v>
      </c>
      <c r="F22" s="77">
        <v>75000</v>
      </c>
      <c r="G22" s="77">
        <v>2152.5</v>
      </c>
      <c r="H22" s="77">
        <v>6309.38</v>
      </c>
      <c r="I22" s="77">
        <v>2280</v>
      </c>
      <c r="J22" s="77">
        <v>25</v>
      </c>
      <c r="K22" s="77">
        <v>10766.88</v>
      </c>
      <c r="L22" s="77">
        <v>64233.120000000003</v>
      </c>
    </row>
    <row r="23" spans="1:12" ht="36">
      <c r="A23" s="77" t="s">
        <v>192</v>
      </c>
      <c r="B23" s="77" t="s">
        <v>69</v>
      </c>
      <c r="C23" s="77" t="s">
        <v>193</v>
      </c>
      <c r="D23" s="77" t="s">
        <v>111</v>
      </c>
      <c r="E23" s="77" t="s">
        <v>113</v>
      </c>
      <c r="F23" s="77">
        <v>40000</v>
      </c>
      <c r="G23" s="77">
        <f>+F23*2.87%</f>
        <v>1148</v>
      </c>
      <c r="H23" s="77">
        <v>442.65</v>
      </c>
      <c r="I23" s="77">
        <f>+F23*3.04%</f>
        <v>1216</v>
      </c>
      <c r="J23" s="77">
        <v>25</v>
      </c>
      <c r="K23" s="77">
        <f>SUM(G23:J23)</f>
        <v>2831.65</v>
      </c>
      <c r="L23" s="77">
        <f>+F23-K23</f>
        <v>37168.35</v>
      </c>
    </row>
    <row r="24" spans="1:12" ht="36">
      <c r="A24" s="77" t="s">
        <v>211</v>
      </c>
      <c r="B24" s="77" t="s">
        <v>212</v>
      </c>
      <c r="C24" s="77" t="s">
        <v>213</v>
      </c>
      <c r="D24" s="77" t="s">
        <v>111</v>
      </c>
      <c r="E24" s="77" t="s">
        <v>114</v>
      </c>
      <c r="F24" s="77">
        <v>45000</v>
      </c>
      <c r="G24" s="77">
        <f>+F24*2.87%</f>
        <v>1291.5</v>
      </c>
      <c r="H24" s="77">
        <v>1148.33</v>
      </c>
      <c r="I24" s="77">
        <f>+F24*3.04%</f>
        <v>1368</v>
      </c>
      <c r="J24" s="77">
        <v>25</v>
      </c>
      <c r="K24" s="77">
        <f>SUM(G24:J24)</f>
        <v>3832.83</v>
      </c>
      <c r="L24" s="77">
        <f>+F24-K24</f>
        <v>41167.17</v>
      </c>
    </row>
    <row r="25" spans="1:12" ht="23.25">
      <c r="A25" s="81" t="s">
        <v>30</v>
      </c>
      <c r="B25" s="77"/>
      <c r="C25" s="79">
        <v>10</v>
      </c>
      <c r="D25" s="77"/>
      <c r="E25" s="77"/>
      <c r="F25" s="80">
        <f>SUM(F15:F24)</f>
        <v>565000</v>
      </c>
      <c r="G25" s="80">
        <f t="shared" ref="G25:L25" si="0">SUM(G15:G24)</f>
        <v>16215.5</v>
      </c>
      <c r="H25" s="80">
        <f t="shared" si="0"/>
        <v>33411.25</v>
      </c>
      <c r="I25" s="80">
        <f t="shared" si="0"/>
        <v>17176</v>
      </c>
      <c r="J25" s="80">
        <f t="shared" si="0"/>
        <v>250</v>
      </c>
      <c r="K25" s="80">
        <f t="shared" si="0"/>
        <v>67052.75</v>
      </c>
      <c r="L25" s="80">
        <f t="shared" si="0"/>
        <v>497947.24999999988</v>
      </c>
    </row>
    <row r="27" spans="1:12">
      <c r="L27" s="95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M18" sqref="M18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7" t="s">
        <v>214</v>
      </c>
      <c r="B1" s="108"/>
      <c r="C1" s="108"/>
      <c r="D1" s="108"/>
      <c r="E1" s="108"/>
      <c r="F1" s="109"/>
    </row>
    <row r="2" spans="1:8" ht="15" customHeight="1">
      <c r="A2" s="110"/>
      <c r="B2" s="111"/>
      <c r="C2" s="111"/>
      <c r="D2" s="111"/>
      <c r="E2" s="111"/>
      <c r="F2" s="112"/>
    </row>
    <row r="3" spans="1:8" ht="15" customHeight="1">
      <c r="A3" s="110"/>
      <c r="B3" s="111"/>
      <c r="C3" s="111"/>
      <c r="D3" s="111"/>
      <c r="E3" s="111"/>
      <c r="F3" s="112"/>
    </row>
    <row r="4" spans="1:8" ht="15" customHeight="1">
      <c r="A4" s="110"/>
      <c r="B4" s="111"/>
      <c r="C4" s="111"/>
      <c r="D4" s="111"/>
      <c r="E4" s="111"/>
      <c r="F4" s="112"/>
    </row>
    <row r="5" spans="1:8" ht="15" customHeight="1">
      <c r="A5" s="110"/>
      <c r="B5" s="111"/>
      <c r="C5" s="111"/>
      <c r="D5" s="111"/>
      <c r="E5" s="111"/>
      <c r="F5" s="112"/>
    </row>
    <row r="6" spans="1:8" ht="15.75" customHeight="1">
      <c r="A6" s="113"/>
      <c r="B6" s="114"/>
      <c r="C6" s="114"/>
      <c r="D6" s="114"/>
      <c r="E6" s="114"/>
      <c r="F6" s="115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28</v>
      </c>
      <c r="C8" s="40" t="s">
        <v>1</v>
      </c>
      <c r="D8" s="40" t="s">
        <v>112</v>
      </c>
      <c r="E8" s="40" t="s">
        <v>14</v>
      </c>
      <c r="F8" s="40" t="s">
        <v>29</v>
      </c>
    </row>
    <row r="9" spans="1:8" ht="21">
      <c r="A9" s="3" t="s">
        <v>31</v>
      </c>
      <c r="B9" s="3" t="s">
        <v>179</v>
      </c>
      <c r="C9" s="3" t="s">
        <v>32</v>
      </c>
      <c r="D9" s="3" t="s">
        <v>113</v>
      </c>
      <c r="E9" s="28">
        <v>20000</v>
      </c>
      <c r="F9" s="3" t="s">
        <v>185</v>
      </c>
    </row>
    <row r="10" spans="1:8" ht="21">
      <c r="A10" s="3" t="s">
        <v>83</v>
      </c>
      <c r="B10" s="3" t="s">
        <v>179</v>
      </c>
      <c r="C10" s="3" t="s">
        <v>82</v>
      </c>
      <c r="D10" s="3" t="s">
        <v>115</v>
      </c>
      <c r="E10" s="28">
        <v>100000</v>
      </c>
      <c r="F10" s="3" t="s">
        <v>185</v>
      </c>
    </row>
    <row r="11" spans="1:8" ht="21">
      <c r="A11" s="3" t="s">
        <v>33</v>
      </c>
      <c r="B11" s="3" t="s">
        <v>179</v>
      </c>
      <c r="C11" s="3" t="s">
        <v>32</v>
      </c>
      <c r="D11" s="3" t="s">
        <v>113</v>
      </c>
      <c r="E11" s="28">
        <v>20000</v>
      </c>
      <c r="F11" s="3" t="s">
        <v>185</v>
      </c>
    </row>
    <row r="12" spans="1:8" ht="21">
      <c r="A12" s="3" t="s">
        <v>94</v>
      </c>
      <c r="B12" s="3" t="s">
        <v>179</v>
      </c>
      <c r="C12" s="3" t="s">
        <v>95</v>
      </c>
      <c r="D12" s="3" t="s">
        <v>115</v>
      </c>
      <c r="E12" s="28">
        <v>35000</v>
      </c>
      <c r="F12" s="3" t="s">
        <v>185</v>
      </c>
      <c r="H12" s="27"/>
    </row>
    <row r="13" spans="1:8" ht="21">
      <c r="A13" s="3" t="s">
        <v>152</v>
      </c>
      <c r="B13" s="3" t="s">
        <v>179</v>
      </c>
      <c r="C13" s="3" t="s">
        <v>32</v>
      </c>
      <c r="D13" s="3" t="s">
        <v>113</v>
      </c>
      <c r="E13" s="28">
        <v>30000</v>
      </c>
      <c r="F13" s="3" t="s">
        <v>185</v>
      </c>
    </row>
    <row r="14" spans="1:8" ht="21">
      <c r="A14" s="18" t="s">
        <v>178</v>
      </c>
      <c r="B14" s="3" t="s">
        <v>179</v>
      </c>
      <c r="C14" s="3" t="s">
        <v>32</v>
      </c>
      <c r="D14" s="3" t="s">
        <v>113</v>
      </c>
      <c r="E14" s="28">
        <v>20000</v>
      </c>
      <c r="F14" s="3" t="s">
        <v>185</v>
      </c>
    </row>
    <row r="15" spans="1:8" ht="21">
      <c r="A15" s="53" t="s">
        <v>187</v>
      </c>
      <c r="B15" s="3" t="s">
        <v>179</v>
      </c>
      <c r="C15" s="3" t="s">
        <v>32</v>
      </c>
      <c r="D15" s="53" t="s">
        <v>115</v>
      </c>
      <c r="E15" s="54">
        <v>20000</v>
      </c>
      <c r="F15" s="3" t="s">
        <v>185</v>
      </c>
    </row>
    <row r="16" spans="1:8" ht="21">
      <c r="A16" s="18" t="s">
        <v>186</v>
      </c>
      <c r="B16" s="3" t="s">
        <v>179</v>
      </c>
      <c r="C16" s="3" t="s">
        <v>32</v>
      </c>
      <c r="D16" s="3" t="s">
        <v>113</v>
      </c>
      <c r="E16" s="28">
        <v>25000</v>
      </c>
      <c r="F16" s="3" t="s">
        <v>185</v>
      </c>
    </row>
    <row r="17" spans="1:6" ht="23.25">
      <c r="A17" s="19" t="s">
        <v>30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6"/>
      <c r="D24" s="117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Alicia Reyes</cp:lastModifiedBy>
  <cp:lastPrinted>2025-09-29T14:44:58Z</cp:lastPrinted>
  <dcterms:created xsi:type="dcterms:W3CDTF">2019-11-01T14:33:44Z</dcterms:created>
  <dcterms:modified xsi:type="dcterms:W3CDTF">2026-04-17T18:31:35Z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