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8_{0C41E3EF-C811-40C1-B22D-28DEC4F0C80D}" xr6:coauthVersionLast="47" xr6:coauthVersionMax="47" xr10:uidLastSave="{00000000-0000-0000-0000-000000000000}"/>
  <bookViews>
    <workbookView xWindow="-120" yWindow="-120" windowWidth="29040" windowHeight="15840" firstSheet="1" activeTab="4" xr2:uid="{8E46C6EE-7BE6-4CEA-876F-79DD5A14B03F}"/>
  </bookViews>
  <sheets>
    <sheet name="Inven almacen Enero-Marzo 2022" sheetId="33" r:id="rId1"/>
    <sheet name="CUENTAS X PAGAR FEBRERO 2022" sheetId="38" r:id="rId2"/>
    <sheet name="Inventario almacen Enero-Marzo" sheetId="39" r:id="rId3"/>
    <sheet name="RELACION INGRESO FEBRERO 2022" sheetId="40" r:id="rId4"/>
    <sheet name="ESTADO DE SITUACION FEBRERO2022" sheetId="41" r:id="rId5"/>
  </sheets>
  <externalReferences>
    <externalReference r:id="rId6"/>
  </externalReferences>
  <definedNames>
    <definedName name="_xlnm._FilterDatabase" localSheetId="0" hidden="1">'Inven almacen Enero-Marzo 2022'!$A$7:$G$193</definedName>
    <definedName name="_xlnm._FilterDatabase" localSheetId="2" hidden="1">'Inventario almacen Enero-Marzo'!$A$12:$G$378</definedName>
    <definedName name="_xlnm._FilterDatabase" localSheetId="3" hidden="1">'RELACION INGRESO FEBRERO 2022'!$F$14:$H$104</definedName>
    <definedName name="_xlnm.Print_Area" localSheetId="1">'CUENTAS X PAGAR FEBRERO 2022'!$C$1:$S$22</definedName>
    <definedName name="_xlnm.Print_Area" localSheetId="4">'ESTADO DE SITUACION FEBRERO2022'!$A$1:$G$66</definedName>
    <definedName name="_xlnm.Print_Area" localSheetId="0">'Inven almacen Enero-Marzo 2022'!$A$1:$M$207</definedName>
    <definedName name="_xlnm.Print_Area" localSheetId="2">'Inventario almacen Enero-Marzo'!$A$1:$M$390</definedName>
    <definedName name="_xlnm.Print_Area" localSheetId="3">'RELACION INGRESO FEBRERO 2022'!$B$1:$H$115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41" l="1"/>
  <c r="E44" i="41"/>
  <c r="E33" i="41"/>
  <c r="D29" i="41"/>
  <c r="E30" i="41" s="1"/>
  <c r="E27" i="41"/>
  <c r="E36" i="41" s="1"/>
  <c r="E21" i="41"/>
  <c r="E37" i="41" s="1"/>
  <c r="E48" i="41" s="1"/>
  <c r="E49" i="41" s="1"/>
  <c r="E18" i="41"/>
  <c r="E50" i="41" l="1"/>
  <c r="G104" i="40" l="1"/>
  <c r="F104" i="40"/>
  <c r="H104" i="40" s="1"/>
  <c r="H15" i="40"/>
  <c r="H16" i="40" s="1"/>
  <c r="H17" i="40" s="1"/>
  <c r="H18" i="40" s="1"/>
  <c r="H19" i="40" s="1"/>
  <c r="H20" i="40" s="1"/>
  <c r="H21" i="40" s="1"/>
  <c r="H22" i="40" s="1"/>
  <c r="H23" i="40" s="1"/>
  <c r="H24" i="40" s="1"/>
  <c r="H25" i="40" s="1"/>
  <c r="H26" i="40" s="1"/>
  <c r="H27" i="40" s="1"/>
  <c r="H28" i="40" s="1"/>
  <c r="H29" i="40" s="1"/>
  <c r="H30" i="40" s="1"/>
  <c r="H31" i="40" s="1"/>
  <c r="H32" i="40" s="1"/>
  <c r="H33" i="40" s="1"/>
  <c r="H34" i="40" s="1"/>
  <c r="H35" i="40" s="1"/>
  <c r="H36" i="40" s="1"/>
  <c r="H37" i="40" s="1"/>
  <c r="H38" i="40" s="1"/>
  <c r="H39" i="40" s="1"/>
  <c r="H40" i="40" s="1"/>
  <c r="H41" i="40" s="1"/>
  <c r="H42" i="40" s="1"/>
  <c r="H43" i="40" s="1"/>
  <c r="H44" i="40" s="1"/>
  <c r="H45" i="40" s="1"/>
  <c r="H46" i="40" s="1"/>
  <c r="H47" i="40" s="1"/>
  <c r="H48" i="40" s="1"/>
  <c r="H49" i="40" s="1"/>
  <c r="H50" i="40" s="1"/>
  <c r="H51" i="40" s="1"/>
  <c r="H52" i="40" s="1"/>
  <c r="H53" i="40" s="1"/>
  <c r="H54" i="40" s="1"/>
  <c r="H55" i="40" s="1"/>
  <c r="H56" i="40" s="1"/>
  <c r="H57" i="40" s="1"/>
  <c r="H58" i="40" s="1"/>
  <c r="H59" i="40" s="1"/>
  <c r="H60" i="40" s="1"/>
  <c r="H61" i="40" s="1"/>
  <c r="H62" i="40" s="1"/>
  <c r="H63" i="40" s="1"/>
  <c r="H64" i="40" s="1"/>
  <c r="H65" i="40" s="1"/>
  <c r="H66" i="40" s="1"/>
  <c r="H67" i="40" s="1"/>
  <c r="H68" i="40" s="1"/>
  <c r="H69" i="40" s="1"/>
  <c r="H70" i="40" s="1"/>
  <c r="H71" i="40" s="1"/>
  <c r="H72" i="40" s="1"/>
  <c r="H73" i="40" s="1"/>
  <c r="H74" i="40" s="1"/>
  <c r="H75" i="40" s="1"/>
  <c r="H76" i="40" s="1"/>
  <c r="H77" i="40" s="1"/>
  <c r="H78" i="40" s="1"/>
  <c r="H79" i="40" s="1"/>
  <c r="H80" i="40" s="1"/>
  <c r="H81" i="40" s="1"/>
  <c r="H82" i="40" s="1"/>
  <c r="H83" i="40" s="1"/>
  <c r="H84" i="40" s="1"/>
  <c r="H85" i="40" s="1"/>
  <c r="H86" i="40" s="1"/>
  <c r="H87" i="40" s="1"/>
  <c r="H88" i="40" s="1"/>
  <c r="H89" i="40" s="1"/>
  <c r="H90" i="40" s="1"/>
  <c r="H91" i="40" s="1"/>
  <c r="H92" i="40" s="1"/>
  <c r="H93" i="40" s="1"/>
  <c r="H94" i="40" s="1"/>
  <c r="H95" i="40" s="1"/>
  <c r="H96" i="40" s="1"/>
  <c r="H97" i="40" s="1"/>
  <c r="H98" i="40" s="1"/>
  <c r="H99" i="40" s="1"/>
  <c r="H100" i="40" s="1"/>
  <c r="H101" i="40" s="1"/>
  <c r="H102" i="40" s="1"/>
  <c r="H103" i="40" s="1"/>
  <c r="M377" i="39" l="1"/>
  <c r="J377" i="39"/>
  <c r="G377" i="39"/>
  <c r="M376" i="39"/>
  <c r="J376" i="39"/>
  <c r="G376" i="39"/>
  <c r="M375" i="39"/>
  <c r="J375" i="39"/>
  <c r="G375" i="39"/>
  <c r="M374" i="39"/>
  <c r="J374" i="39"/>
  <c r="G374" i="39"/>
  <c r="M373" i="39"/>
  <c r="J373" i="39"/>
  <c r="G373" i="39"/>
  <c r="M372" i="39"/>
  <c r="J372" i="39"/>
  <c r="G372" i="39"/>
  <c r="M371" i="39"/>
  <c r="J371" i="39"/>
  <c r="G371" i="39"/>
  <c r="M370" i="39"/>
  <c r="J370" i="39"/>
  <c r="G370" i="39"/>
  <c r="M369" i="39"/>
  <c r="J369" i="39"/>
  <c r="G369" i="39"/>
  <c r="M368" i="39"/>
  <c r="J368" i="39"/>
  <c r="G368" i="39"/>
  <c r="M367" i="39"/>
  <c r="J367" i="39"/>
  <c r="G367" i="39"/>
  <c r="M366" i="39"/>
  <c r="J366" i="39"/>
  <c r="G366" i="39"/>
  <c r="M365" i="39"/>
  <c r="J365" i="39"/>
  <c r="G365" i="39"/>
  <c r="M364" i="39"/>
  <c r="J364" i="39"/>
  <c r="G364" i="39"/>
  <c r="M363" i="39"/>
  <c r="J363" i="39"/>
  <c r="G363" i="39"/>
  <c r="M362" i="39"/>
  <c r="J362" i="39"/>
  <c r="G362" i="39"/>
  <c r="M361" i="39"/>
  <c r="J361" i="39"/>
  <c r="G361" i="39"/>
  <c r="M360" i="39"/>
  <c r="J360" i="39"/>
  <c r="G360" i="39"/>
  <c r="M359" i="39"/>
  <c r="J359" i="39"/>
  <c r="G359" i="39"/>
  <c r="M358" i="39"/>
  <c r="J358" i="39"/>
  <c r="G358" i="39"/>
  <c r="M357" i="39"/>
  <c r="J357" i="39"/>
  <c r="G357" i="39"/>
  <c r="M356" i="39"/>
  <c r="J356" i="39"/>
  <c r="G356" i="39"/>
  <c r="M355" i="39"/>
  <c r="J355" i="39"/>
  <c r="G355" i="39"/>
  <c r="M354" i="39"/>
  <c r="J354" i="39"/>
  <c r="G354" i="39"/>
  <c r="M353" i="39"/>
  <c r="J353" i="39"/>
  <c r="G353" i="39"/>
  <c r="M352" i="39"/>
  <c r="J352" i="39"/>
  <c r="G352" i="39"/>
  <c r="M351" i="39"/>
  <c r="J351" i="39"/>
  <c r="G351" i="39"/>
  <c r="M350" i="39"/>
  <c r="J350" i="39"/>
  <c r="G350" i="39"/>
  <c r="M349" i="39"/>
  <c r="J349" i="39"/>
  <c r="G349" i="39"/>
  <c r="M348" i="39"/>
  <c r="J348" i="39"/>
  <c r="G348" i="39"/>
  <c r="M347" i="39"/>
  <c r="J347" i="39"/>
  <c r="G347" i="39"/>
  <c r="M346" i="39"/>
  <c r="J346" i="39"/>
  <c r="G346" i="39"/>
  <c r="M345" i="39"/>
  <c r="J345" i="39"/>
  <c r="G345" i="39"/>
  <c r="M344" i="39"/>
  <c r="J344" i="39"/>
  <c r="G344" i="39"/>
  <c r="M343" i="39"/>
  <c r="J343" i="39"/>
  <c r="G343" i="39"/>
  <c r="M342" i="39"/>
  <c r="J342" i="39"/>
  <c r="G342" i="39"/>
  <c r="M341" i="39"/>
  <c r="J341" i="39"/>
  <c r="G341" i="39"/>
  <c r="M340" i="39"/>
  <c r="J340" i="39"/>
  <c r="G340" i="39"/>
  <c r="M339" i="39"/>
  <c r="J339" i="39"/>
  <c r="G339" i="39"/>
  <c r="M338" i="39"/>
  <c r="J338" i="39"/>
  <c r="G338" i="39"/>
  <c r="M337" i="39"/>
  <c r="J337" i="39"/>
  <c r="G337" i="39"/>
  <c r="M336" i="39"/>
  <c r="J336" i="39"/>
  <c r="G336" i="39"/>
  <c r="M335" i="39"/>
  <c r="J335" i="39"/>
  <c r="G335" i="39"/>
  <c r="M334" i="39"/>
  <c r="J334" i="39"/>
  <c r="G334" i="39"/>
  <c r="M333" i="39"/>
  <c r="J333" i="39"/>
  <c r="G333" i="39"/>
  <c r="M332" i="39"/>
  <c r="J332" i="39"/>
  <c r="G332" i="39"/>
  <c r="M331" i="39"/>
  <c r="J331" i="39"/>
  <c r="G331" i="39"/>
  <c r="M330" i="39"/>
  <c r="J330" i="39"/>
  <c r="G330" i="39"/>
  <c r="M329" i="39"/>
  <c r="J329" i="39"/>
  <c r="G329" i="39"/>
  <c r="M328" i="39"/>
  <c r="J328" i="39"/>
  <c r="G328" i="39"/>
  <c r="M327" i="39"/>
  <c r="J327" i="39"/>
  <c r="G327" i="39"/>
  <c r="M326" i="39"/>
  <c r="J326" i="39"/>
  <c r="G326" i="39"/>
  <c r="M325" i="39"/>
  <c r="J325" i="39"/>
  <c r="G325" i="39"/>
  <c r="M324" i="39"/>
  <c r="J324" i="39"/>
  <c r="G324" i="39"/>
  <c r="M323" i="39"/>
  <c r="J323" i="39"/>
  <c r="G323" i="39"/>
  <c r="M322" i="39"/>
  <c r="J322" i="39"/>
  <c r="G322" i="39"/>
  <c r="M321" i="39"/>
  <c r="J321" i="39"/>
  <c r="G321" i="39"/>
  <c r="M320" i="39"/>
  <c r="J320" i="39"/>
  <c r="G320" i="39"/>
  <c r="M319" i="39"/>
  <c r="J319" i="39"/>
  <c r="G319" i="39"/>
  <c r="M318" i="39"/>
  <c r="J318" i="39"/>
  <c r="G318" i="39"/>
  <c r="M317" i="39"/>
  <c r="J317" i="39"/>
  <c r="G317" i="39"/>
  <c r="M316" i="39"/>
  <c r="J316" i="39"/>
  <c r="G316" i="39"/>
  <c r="M315" i="39"/>
  <c r="J315" i="39"/>
  <c r="G315" i="39"/>
  <c r="M314" i="39"/>
  <c r="J314" i="39"/>
  <c r="G314" i="39"/>
  <c r="M313" i="39"/>
  <c r="J313" i="39"/>
  <c r="G313" i="39"/>
  <c r="M312" i="39"/>
  <c r="J312" i="39"/>
  <c r="G312" i="39"/>
  <c r="M311" i="39"/>
  <c r="J311" i="39"/>
  <c r="G311" i="39"/>
  <c r="M310" i="39"/>
  <c r="J310" i="39"/>
  <c r="G310" i="39"/>
  <c r="M309" i="39"/>
  <c r="J309" i="39"/>
  <c r="G309" i="39"/>
  <c r="M308" i="39"/>
  <c r="J308" i="39"/>
  <c r="G308" i="39"/>
  <c r="M307" i="39"/>
  <c r="J307" i="39"/>
  <c r="G307" i="39"/>
  <c r="M306" i="39"/>
  <c r="J306" i="39"/>
  <c r="G306" i="39"/>
  <c r="M305" i="39"/>
  <c r="J305" i="39"/>
  <c r="G305" i="39"/>
  <c r="M304" i="39"/>
  <c r="J304" i="39"/>
  <c r="G304" i="39"/>
  <c r="M303" i="39"/>
  <c r="J303" i="39"/>
  <c r="G303" i="39"/>
  <c r="M302" i="39"/>
  <c r="J302" i="39"/>
  <c r="G302" i="39"/>
  <c r="M301" i="39"/>
  <c r="J301" i="39"/>
  <c r="G301" i="39"/>
  <c r="M300" i="39"/>
  <c r="J300" i="39"/>
  <c r="G300" i="39"/>
  <c r="M299" i="39"/>
  <c r="J299" i="39"/>
  <c r="G299" i="39"/>
  <c r="M298" i="39"/>
  <c r="J298" i="39"/>
  <c r="G298" i="39"/>
  <c r="M297" i="39"/>
  <c r="J297" i="39"/>
  <c r="G297" i="39"/>
  <c r="M296" i="39"/>
  <c r="J296" i="39"/>
  <c r="G296" i="39"/>
  <c r="M295" i="39"/>
  <c r="J295" i="39"/>
  <c r="G295" i="39"/>
  <c r="M294" i="39"/>
  <c r="J294" i="39"/>
  <c r="G294" i="39"/>
  <c r="M293" i="39"/>
  <c r="J293" i="39"/>
  <c r="G293" i="39"/>
  <c r="M292" i="39"/>
  <c r="J292" i="39"/>
  <c r="G292" i="39"/>
  <c r="M291" i="39"/>
  <c r="J291" i="39"/>
  <c r="G291" i="39"/>
  <c r="M290" i="39"/>
  <c r="J290" i="39"/>
  <c r="G290" i="39"/>
  <c r="M289" i="39"/>
  <c r="J289" i="39"/>
  <c r="G289" i="39"/>
  <c r="M288" i="39"/>
  <c r="J288" i="39"/>
  <c r="G288" i="39"/>
  <c r="M287" i="39"/>
  <c r="J287" i="39"/>
  <c r="G287" i="39"/>
  <c r="M286" i="39"/>
  <c r="J286" i="39"/>
  <c r="G286" i="39"/>
  <c r="M285" i="39"/>
  <c r="J285" i="39"/>
  <c r="G285" i="39"/>
  <c r="M284" i="39"/>
  <c r="J284" i="39"/>
  <c r="G284" i="39"/>
  <c r="M283" i="39"/>
  <c r="J283" i="39"/>
  <c r="G283" i="39"/>
  <c r="M282" i="39"/>
  <c r="J282" i="39"/>
  <c r="G282" i="39"/>
  <c r="M281" i="39"/>
  <c r="J281" i="39"/>
  <c r="G281" i="39"/>
  <c r="M280" i="39"/>
  <c r="J280" i="39"/>
  <c r="G280" i="39"/>
  <c r="M279" i="39"/>
  <c r="J279" i="39"/>
  <c r="G279" i="39"/>
  <c r="M278" i="39"/>
  <c r="J278" i="39"/>
  <c r="G278" i="39"/>
  <c r="M277" i="39"/>
  <c r="J277" i="39"/>
  <c r="G277" i="39"/>
  <c r="M276" i="39"/>
  <c r="J276" i="39"/>
  <c r="G276" i="39"/>
  <c r="M275" i="39"/>
  <c r="J275" i="39"/>
  <c r="G275" i="39"/>
  <c r="M274" i="39"/>
  <c r="J274" i="39"/>
  <c r="G274" i="39"/>
  <c r="M273" i="39"/>
  <c r="J273" i="39"/>
  <c r="G273" i="39"/>
  <c r="M272" i="39"/>
  <c r="J272" i="39"/>
  <c r="G272" i="39"/>
  <c r="M271" i="39"/>
  <c r="J271" i="39"/>
  <c r="G271" i="39"/>
  <c r="M270" i="39"/>
  <c r="J270" i="39"/>
  <c r="G270" i="39"/>
  <c r="M269" i="39"/>
  <c r="J269" i="39"/>
  <c r="G269" i="39"/>
  <c r="M268" i="39"/>
  <c r="J268" i="39"/>
  <c r="G268" i="39"/>
  <c r="M267" i="39"/>
  <c r="J267" i="39"/>
  <c r="G267" i="39"/>
  <c r="M266" i="39"/>
  <c r="J266" i="39"/>
  <c r="G266" i="39"/>
  <c r="M265" i="39"/>
  <c r="J265" i="39"/>
  <c r="G265" i="39"/>
  <c r="M264" i="39"/>
  <c r="J264" i="39"/>
  <c r="G264" i="39"/>
  <c r="M263" i="39"/>
  <c r="J263" i="39"/>
  <c r="G263" i="39"/>
  <c r="M262" i="39"/>
  <c r="J262" i="39"/>
  <c r="G262" i="39"/>
  <c r="M261" i="39"/>
  <c r="J261" i="39"/>
  <c r="G261" i="39"/>
  <c r="M260" i="39"/>
  <c r="J260" i="39"/>
  <c r="G260" i="39"/>
  <c r="M259" i="39"/>
  <c r="J259" i="39"/>
  <c r="G259" i="39"/>
  <c r="M258" i="39"/>
  <c r="J258" i="39"/>
  <c r="G258" i="39"/>
  <c r="M257" i="39"/>
  <c r="J257" i="39"/>
  <c r="G257" i="39"/>
  <c r="M256" i="39"/>
  <c r="J256" i="39"/>
  <c r="G256" i="39"/>
  <c r="M255" i="39"/>
  <c r="J255" i="39"/>
  <c r="G255" i="39"/>
  <c r="M254" i="39"/>
  <c r="J254" i="39"/>
  <c r="G254" i="39"/>
  <c r="M253" i="39"/>
  <c r="J253" i="39"/>
  <c r="G253" i="39"/>
  <c r="M252" i="39"/>
  <c r="J252" i="39"/>
  <c r="G252" i="39"/>
  <c r="M251" i="39"/>
  <c r="J251" i="39"/>
  <c r="G251" i="39"/>
  <c r="M250" i="39"/>
  <c r="J250" i="39"/>
  <c r="G250" i="39"/>
  <c r="M249" i="39"/>
  <c r="J249" i="39"/>
  <c r="G249" i="39"/>
  <c r="M248" i="39"/>
  <c r="J248" i="39"/>
  <c r="G248" i="39"/>
  <c r="M247" i="39"/>
  <c r="J247" i="39"/>
  <c r="G247" i="39"/>
  <c r="M246" i="39"/>
  <c r="J246" i="39"/>
  <c r="G246" i="39"/>
  <c r="M245" i="39"/>
  <c r="J245" i="39"/>
  <c r="G245" i="39"/>
  <c r="M244" i="39"/>
  <c r="J244" i="39"/>
  <c r="G244" i="39"/>
  <c r="M243" i="39"/>
  <c r="J243" i="39"/>
  <c r="G243" i="39"/>
  <c r="M242" i="39"/>
  <c r="J242" i="39"/>
  <c r="G242" i="39"/>
  <c r="M241" i="39"/>
  <c r="J241" i="39"/>
  <c r="G241" i="39"/>
  <c r="M240" i="39"/>
  <c r="J240" i="39"/>
  <c r="G240" i="39"/>
  <c r="M239" i="39"/>
  <c r="J239" i="39"/>
  <c r="G239" i="39"/>
  <c r="M238" i="39"/>
  <c r="J238" i="39"/>
  <c r="G238" i="39"/>
  <c r="M237" i="39"/>
  <c r="J237" i="39"/>
  <c r="G237" i="39"/>
  <c r="M236" i="39"/>
  <c r="J236" i="39"/>
  <c r="G236" i="39"/>
  <c r="M235" i="39"/>
  <c r="J235" i="39"/>
  <c r="G235" i="39"/>
  <c r="M234" i="39"/>
  <c r="J234" i="39"/>
  <c r="G234" i="39"/>
  <c r="M233" i="39"/>
  <c r="J233" i="39"/>
  <c r="G233" i="39"/>
  <c r="M232" i="39"/>
  <c r="J232" i="39"/>
  <c r="G232" i="39"/>
  <c r="M231" i="39"/>
  <c r="J231" i="39"/>
  <c r="G231" i="39"/>
  <c r="M230" i="39"/>
  <c r="J230" i="39"/>
  <c r="G230" i="39"/>
  <c r="M229" i="39"/>
  <c r="J229" i="39"/>
  <c r="G229" i="39"/>
  <c r="M228" i="39"/>
  <c r="J228" i="39"/>
  <c r="G228" i="39"/>
  <c r="M227" i="39"/>
  <c r="J227" i="39"/>
  <c r="G227" i="39"/>
  <c r="M226" i="39"/>
  <c r="J226" i="39"/>
  <c r="G226" i="39"/>
  <c r="M225" i="39"/>
  <c r="J225" i="39"/>
  <c r="G225" i="39"/>
  <c r="M224" i="39"/>
  <c r="J224" i="39"/>
  <c r="G224" i="39"/>
  <c r="M223" i="39"/>
  <c r="J223" i="39"/>
  <c r="G223" i="39"/>
  <c r="M222" i="39"/>
  <c r="J222" i="39"/>
  <c r="G222" i="39"/>
  <c r="M221" i="39"/>
  <c r="J221" i="39"/>
  <c r="G221" i="39"/>
  <c r="M220" i="39"/>
  <c r="J220" i="39"/>
  <c r="G220" i="39"/>
  <c r="M219" i="39"/>
  <c r="J219" i="39"/>
  <c r="G219" i="39"/>
  <c r="M218" i="39"/>
  <c r="J218" i="39"/>
  <c r="G218" i="39"/>
  <c r="M217" i="39"/>
  <c r="J217" i="39"/>
  <c r="G217" i="39"/>
  <c r="M216" i="39"/>
  <c r="J216" i="39"/>
  <c r="G216" i="39"/>
  <c r="M215" i="39"/>
  <c r="J215" i="39"/>
  <c r="G215" i="39"/>
  <c r="M214" i="39"/>
  <c r="J214" i="39"/>
  <c r="G214" i="39"/>
  <c r="M213" i="39"/>
  <c r="J213" i="39"/>
  <c r="G213" i="39"/>
  <c r="M212" i="39"/>
  <c r="J212" i="39"/>
  <c r="G212" i="39"/>
  <c r="M211" i="39"/>
  <c r="J211" i="39"/>
  <c r="G211" i="39"/>
  <c r="M210" i="39"/>
  <c r="J210" i="39"/>
  <c r="G210" i="39"/>
  <c r="M209" i="39"/>
  <c r="J209" i="39"/>
  <c r="G209" i="39"/>
  <c r="M208" i="39"/>
  <c r="J208" i="39"/>
  <c r="G208" i="39"/>
  <c r="M207" i="39"/>
  <c r="J207" i="39"/>
  <c r="G207" i="39"/>
  <c r="M206" i="39"/>
  <c r="J206" i="39"/>
  <c r="G206" i="39"/>
  <c r="M205" i="39"/>
  <c r="J205" i="39"/>
  <c r="G205" i="39"/>
  <c r="M204" i="39"/>
  <c r="J204" i="39"/>
  <c r="G204" i="39"/>
  <c r="M203" i="39"/>
  <c r="J203" i="39"/>
  <c r="G203" i="39"/>
  <c r="M202" i="39"/>
  <c r="J202" i="39"/>
  <c r="G202" i="39"/>
  <c r="M201" i="39"/>
  <c r="J201" i="39"/>
  <c r="G201" i="39"/>
  <c r="M200" i="39"/>
  <c r="J200" i="39"/>
  <c r="G200" i="39"/>
  <c r="M199" i="39"/>
  <c r="J199" i="39"/>
  <c r="G199" i="39"/>
  <c r="M198" i="39"/>
  <c r="J198" i="39"/>
  <c r="G198" i="39"/>
  <c r="M197" i="39"/>
  <c r="J197" i="39"/>
  <c r="G197" i="39"/>
  <c r="M196" i="39"/>
  <c r="J196" i="39"/>
  <c r="G196" i="39"/>
  <c r="M195" i="39"/>
  <c r="J195" i="39"/>
  <c r="G195" i="39"/>
  <c r="M194" i="39"/>
  <c r="J194" i="39"/>
  <c r="G194" i="39"/>
  <c r="M193" i="39"/>
  <c r="J193" i="39"/>
  <c r="G193" i="39"/>
  <c r="M192" i="39"/>
  <c r="J192" i="39"/>
  <c r="G192" i="39"/>
  <c r="M191" i="39"/>
  <c r="J191" i="39"/>
  <c r="G191" i="39"/>
  <c r="M190" i="39"/>
  <c r="J190" i="39"/>
  <c r="G190" i="39"/>
  <c r="M189" i="39"/>
  <c r="J189" i="39"/>
  <c r="G189" i="39"/>
  <c r="M188" i="39"/>
  <c r="J188" i="39"/>
  <c r="G188" i="39"/>
  <c r="M187" i="39"/>
  <c r="J187" i="39"/>
  <c r="G187" i="39"/>
  <c r="M186" i="39"/>
  <c r="J186" i="39"/>
  <c r="G186" i="39"/>
  <c r="M185" i="39"/>
  <c r="J185" i="39"/>
  <c r="G185" i="39"/>
  <c r="M184" i="39"/>
  <c r="J184" i="39"/>
  <c r="G184" i="39"/>
  <c r="M183" i="39"/>
  <c r="J183" i="39"/>
  <c r="G183" i="39"/>
  <c r="M182" i="39"/>
  <c r="J182" i="39"/>
  <c r="G182" i="39"/>
  <c r="M181" i="39"/>
  <c r="J181" i="39"/>
  <c r="G181" i="39"/>
  <c r="M180" i="39"/>
  <c r="J180" i="39"/>
  <c r="G180" i="39"/>
  <c r="M179" i="39"/>
  <c r="J179" i="39"/>
  <c r="G179" i="39"/>
  <c r="M178" i="39"/>
  <c r="J178" i="39"/>
  <c r="G178" i="39"/>
  <c r="M177" i="39"/>
  <c r="J177" i="39"/>
  <c r="G177" i="39"/>
  <c r="M176" i="39"/>
  <c r="J176" i="39"/>
  <c r="G176" i="39"/>
  <c r="M175" i="39"/>
  <c r="J175" i="39"/>
  <c r="G175" i="39"/>
  <c r="M174" i="39"/>
  <c r="J174" i="39"/>
  <c r="G174" i="39"/>
  <c r="M173" i="39"/>
  <c r="J173" i="39"/>
  <c r="G173" i="39"/>
  <c r="M172" i="39"/>
  <c r="J172" i="39"/>
  <c r="G172" i="39"/>
  <c r="M171" i="39"/>
  <c r="J171" i="39"/>
  <c r="G171" i="39"/>
  <c r="M170" i="39"/>
  <c r="J170" i="39"/>
  <c r="G170" i="39"/>
  <c r="M169" i="39"/>
  <c r="J169" i="39"/>
  <c r="G169" i="39"/>
  <c r="M168" i="39"/>
  <c r="J168" i="39"/>
  <c r="G168" i="39"/>
  <c r="M167" i="39"/>
  <c r="J167" i="39"/>
  <c r="G167" i="39"/>
  <c r="M166" i="39"/>
  <c r="J166" i="39"/>
  <c r="G166" i="39"/>
  <c r="M165" i="39"/>
  <c r="J165" i="39"/>
  <c r="G165" i="39"/>
  <c r="M164" i="39"/>
  <c r="J164" i="39"/>
  <c r="G164" i="39"/>
  <c r="M163" i="39"/>
  <c r="J163" i="39"/>
  <c r="G163" i="39"/>
  <c r="M162" i="39"/>
  <c r="J162" i="39"/>
  <c r="G162" i="39"/>
  <c r="M161" i="39"/>
  <c r="J161" i="39"/>
  <c r="G161" i="39"/>
  <c r="M160" i="39"/>
  <c r="J160" i="39"/>
  <c r="G160" i="39"/>
  <c r="M159" i="39"/>
  <c r="J159" i="39"/>
  <c r="G159" i="39"/>
  <c r="M158" i="39"/>
  <c r="J158" i="39"/>
  <c r="G158" i="39"/>
  <c r="M157" i="39"/>
  <c r="J157" i="39"/>
  <c r="G157" i="39"/>
  <c r="M156" i="39"/>
  <c r="J156" i="39"/>
  <c r="G156" i="39"/>
  <c r="M155" i="39"/>
  <c r="J155" i="39"/>
  <c r="G155" i="39"/>
  <c r="M154" i="39"/>
  <c r="J154" i="39"/>
  <c r="G154" i="39"/>
  <c r="M153" i="39"/>
  <c r="J153" i="39"/>
  <c r="G153" i="39"/>
  <c r="M152" i="39"/>
  <c r="J152" i="39"/>
  <c r="G152" i="39"/>
  <c r="M151" i="39"/>
  <c r="J151" i="39"/>
  <c r="G151" i="39"/>
  <c r="M150" i="39"/>
  <c r="J150" i="39"/>
  <c r="G150" i="39"/>
  <c r="M149" i="39"/>
  <c r="J149" i="39"/>
  <c r="G149" i="39"/>
  <c r="M148" i="39"/>
  <c r="J148" i="39"/>
  <c r="G148" i="39"/>
  <c r="M147" i="39"/>
  <c r="J147" i="39"/>
  <c r="G147" i="39"/>
  <c r="M146" i="39"/>
  <c r="J146" i="39"/>
  <c r="G146" i="39"/>
  <c r="M145" i="39"/>
  <c r="J145" i="39"/>
  <c r="G145" i="39"/>
  <c r="M144" i="39"/>
  <c r="J144" i="39"/>
  <c r="G144" i="39"/>
  <c r="M143" i="39"/>
  <c r="J143" i="39"/>
  <c r="G143" i="39"/>
  <c r="M142" i="39"/>
  <c r="J142" i="39"/>
  <c r="G142" i="39"/>
  <c r="M141" i="39"/>
  <c r="J141" i="39"/>
  <c r="G141" i="39"/>
  <c r="M140" i="39"/>
  <c r="J140" i="39"/>
  <c r="G140" i="39"/>
  <c r="M139" i="39"/>
  <c r="J139" i="39"/>
  <c r="G139" i="39"/>
  <c r="M138" i="39"/>
  <c r="J138" i="39"/>
  <c r="G138" i="39"/>
  <c r="M137" i="39"/>
  <c r="J137" i="39"/>
  <c r="G137" i="39"/>
  <c r="M136" i="39"/>
  <c r="J136" i="39"/>
  <c r="G136" i="39"/>
  <c r="M135" i="39"/>
  <c r="J135" i="39"/>
  <c r="G135" i="39"/>
  <c r="M134" i="39"/>
  <c r="J134" i="39"/>
  <c r="G134" i="39"/>
  <c r="M133" i="39"/>
  <c r="J133" i="39"/>
  <c r="G133" i="39"/>
  <c r="M132" i="39"/>
  <c r="J132" i="39"/>
  <c r="G132" i="39"/>
  <c r="M131" i="39"/>
  <c r="J131" i="39"/>
  <c r="G131" i="39"/>
  <c r="M130" i="39"/>
  <c r="J130" i="39"/>
  <c r="G130" i="39"/>
  <c r="M129" i="39"/>
  <c r="J129" i="39"/>
  <c r="G129" i="39"/>
  <c r="M128" i="39"/>
  <c r="J128" i="39"/>
  <c r="G128" i="39"/>
  <c r="M127" i="39"/>
  <c r="J127" i="39"/>
  <c r="G127" i="39"/>
  <c r="M126" i="39"/>
  <c r="J126" i="39"/>
  <c r="G126" i="39"/>
  <c r="M125" i="39"/>
  <c r="J125" i="39"/>
  <c r="G125" i="39"/>
  <c r="M124" i="39"/>
  <c r="J124" i="39"/>
  <c r="G124" i="39"/>
  <c r="M123" i="39"/>
  <c r="J123" i="39"/>
  <c r="G123" i="39"/>
  <c r="M122" i="39"/>
  <c r="J122" i="39"/>
  <c r="G122" i="39"/>
  <c r="M121" i="39"/>
  <c r="J121" i="39"/>
  <c r="G121" i="39"/>
  <c r="M120" i="39"/>
  <c r="J120" i="39"/>
  <c r="G120" i="39"/>
  <c r="M119" i="39"/>
  <c r="J119" i="39"/>
  <c r="G119" i="39"/>
  <c r="M118" i="39"/>
  <c r="J118" i="39"/>
  <c r="G118" i="39"/>
  <c r="M117" i="39"/>
  <c r="J117" i="39"/>
  <c r="G117" i="39"/>
  <c r="M116" i="39"/>
  <c r="J116" i="39"/>
  <c r="G116" i="39"/>
  <c r="M115" i="39"/>
  <c r="J115" i="39"/>
  <c r="G115" i="39"/>
  <c r="M114" i="39"/>
  <c r="J114" i="39"/>
  <c r="G114" i="39"/>
  <c r="M113" i="39"/>
  <c r="J113" i="39"/>
  <c r="G113" i="39"/>
  <c r="M112" i="39"/>
  <c r="J112" i="39"/>
  <c r="G112" i="39"/>
  <c r="M111" i="39"/>
  <c r="J111" i="39"/>
  <c r="G111" i="39"/>
  <c r="M110" i="39"/>
  <c r="J110" i="39"/>
  <c r="G110" i="39"/>
  <c r="M109" i="39"/>
  <c r="J109" i="39"/>
  <c r="G109" i="39"/>
  <c r="M108" i="39"/>
  <c r="J108" i="39"/>
  <c r="G108" i="39"/>
  <c r="M107" i="39"/>
  <c r="J107" i="39"/>
  <c r="G107" i="39"/>
  <c r="M106" i="39"/>
  <c r="J106" i="39"/>
  <c r="G106" i="39"/>
  <c r="M105" i="39"/>
  <c r="J105" i="39"/>
  <c r="G105" i="39"/>
  <c r="M104" i="39"/>
  <c r="J104" i="39"/>
  <c r="G104" i="39"/>
  <c r="M103" i="39"/>
  <c r="J103" i="39"/>
  <c r="G103" i="39"/>
  <c r="M102" i="39"/>
  <c r="J102" i="39"/>
  <c r="G102" i="39"/>
  <c r="M101" i="39"/>
  <c r="J101" i="39"/>
  <c r="G101" i="39"/>
  <c r="M100" i="39"/>
  <c r="J100" i="39"/>
  <c r="G100" i="39"/>
  <c r="M99" i="39"/>
  <c r="J99" i="39"/>
  <c r="G99" i="39"/>
  <c r="M98" i="39"/>
  <c r="J98" i="39"/>
  <c r="G98" i="39"/>
  <c r="M97" i="39"/>
  <c r="J97" i="39"/>
  <c r="G97" i="39"/>
  <c r="M96" i="39"/>
  <c r="J96" i="39"/>
  <c r="G96" i="39"/>
  <c r="M95" i="39"/>
  <c r="J95" i="39"/>
  <c r="G95" i="39"/>
  <c r="M94" i="39"/>
  <c r="J94" i="39"/>
  <c r="G94" i="39"/>
  <c r="M93" i="39"/>
  <c r="J93" i="39"/>
  <c r="G93" i="39"/>
  <c r="M92" i="39"/>
  <c r="J92" i="39"/>
  <c r="G92" i="39"/>
  <c r="M91" i="39"/>
  <c r="J91" i="39"/>
  <c r="G91" i="39"/>
  <c r="M90" i="39"/>
  <c r="J90" i="39"/>
  <c r="G90" i="39"/>
  <c r="M89" i="39"/>
  <c r="J89" i="39"/>
  <c r="G89" i="39"/>
  <c r="M88" i="39"/>
  <c r="J88" i="39"/>
  <c r="G88" i="39"/>
  <c r="M87" i="39"/>
  <c r="J87" i="39"/>
  <c r="G87" i="39"/>
  <c r="M86" i="39"/>
  <c r="J86" i="39"/>
  <c r="G86" i="39"/>
  <c r="M85" i="39"/>
  <c r="J85" i="39"/>
  <c r="G85" i="39"/>
  <c r="M84" i="39"/>
  <c r="J84" i="39"/>
  <c r="G84" i="39"/>
  <c r="M83" i="39"/>
  <c r="J83" i="39"/>
  <c r="G83" i="39"/>
  <c r="M82" i="39"/>
  <c r="J82" i="39"/>
  <c r="G82" i="39"/>
  <c r="M81" i="39"/>
  <c r="J81" i="39"/>
  <c r="G81" i="39"/>
  <c r="M80" i="39"/>
  <c r="J80" i="39"/>
  <c r="G80" i="39"/>
  <c r="M79" i="39"/>
  <c r="J79" i="39"/>
  <c r="G79" i="39"/>
  <c r="M78" i="39"/>
  <c r="J78" i="39"/>
  <c r="G78" i="39"/>
  <c r="M77" i="39"/>
  <c r="J77" i="39"/>
  <c r="G77" i="39"/>
  <c r="M76" i="39"/>
  <c r="J76" i="39"/>
  <c r="G76" i="39"/>
  <c r="M75" i="39"/>
  <c r="J75" i="39"/>
  <c r="G75" i="39"/>
  <c r="M74" i="39"/>
  <c r="J74" i="39"/>
  <c r="G74" i="39"/>
  <c r="M73" i="39"/>
  <c r="J73" i="39"/>
  <c r="G73" i="39"/>
  <c r="M72" i="39"/>
  <c r="J72" i="39"/>
  <c r="G72" i="39"/>
  <c r="M71" i="39"/>
  <c r="J71" i="39"/>
  <c r="G71" i="39"/>
  <c r="M70" i="39"/>
  <c r="J70" i="39"/>
  <c r="G70" i="39"/>
  <c r="M69" i="39"/>
  <c r="J69" i="39"/>
  <c r="G69" i="39"/>
  <c r="M68" i="39"/>
  <c r="J68" i="39"/>
  <c r="G68" i="39"/>
  <c r="M67" i="39"/>
  <c r="J67" i="39"/>
  <c r="G67" i="39"/>
  <c r="M66" i="39"/>
  <c r="J66" i="39"/>
  <c r="G66" i="39"/>
  <c r="M65" i="39"/>
  <c r="J65" i="39"/>
  <c r="G65" i="39"/>
  <c r="M64" i="39"/>
  <c r="J64" i="39"/>
  <c r="G64" i="39"/>
  <c r="M63" i="39"/>
  <c r="J63" i="39"/>
  <c r="G63" i="39"/>
  <c r="M62" i="39"/>
  <c r="J62" i="39"/>
  <c r="G62" i="39"/>
  <c r="M61" i="39"/>
  <c r="J61" i="39"/>
  <c r="G61" i="39"/>
  <c r="M60" i="39"/>
  <c r="J60" i="39"/>
  <c r="G60" i="39"/>
  <c r="M59" i="39"/>
  <c r="J59" i="39"/>
  <c r="G59" i="39"/>
  <c r="M58" i="39"/>
  <c r="J58" i="39"/>
  <c r="G58" i="39"/>
  <c r="M57" i="39"/>
  <c r="J57" i="39"/>
  <c r="G57" i="39"/>
  <c r="M56" i="39"/>
  <c r="J56" i="39"/>
  <c r="G56" i="39"/>
  <c r="M55" i="39"/>
  <c r="J55" i="39"/>
  <c r="G55" i="39"/>
  <c r="M54" i="39"/>
  <c r="J54" i="39"/>
  <c r="G54" i="39"/>
  <c r="M53" i="39"/>
  <c r="J53" i="39"/>
  <c r="G53" i="39"/>
  <c r="M52" i="39"/>
  <c r="J52" i="39"/>
  <c r="G52" i="39"/>
  <c r="M51" i="39"/>
  <c r="J51" i="39"/>
  <c r="G51" i="39"/>
  <c r="M50" i="39"/>
  <c r="J50" i="39"/>
  <c r="G50" i="39"/>
  <c r="M49" i="39"/>
  <c r="J49" i="39"/>
  <c r="G49" i="39"/>
  <c r="M48" i="39"/>
  <c r="J48" i="39"/>
  <c r="G48" i="39"/>
  <c r="M47" i="39"/>
  <c r="J47" i="39"/>
  <c r="G47" i="39"/>
  <c r="M46" i="39"/>
  <c r="J46" i="39"/>
  <c r="G46" i="39"/>
  <c r="M45" i="39"/>
  <c r="J45" i="39"/>
  <c r="G45" i="39"/>
  <c r="M44" i="39"/>
  <c r="J44" i="39"/>
  <c r="G44" i="39"/>
  <c r="M43" i="39"/>
  <c r="J43" i="39"/>
  <c r="G43" i="39"/>
  <c r="M42" i="39"/>
  <c r="J42" i="39"/>
  <c r="G42" i="39"/>
  <c r="M41" i="39"/>
  <c r="J41" i="39"/>
  <c r="G41" i="39"/>
  <c r="M40" i="39"/>
  <c r="J40" i="39"/>
  <c r="G40" i="39"/>
  <c r="M39" i="39"/>
  <c r="J39" i="39"/>
  <c r="G39" i="39"/>
  <c r="M38" i="39"/>
  <c r="J38" i="39"/>
  <c r="G38" i="39"/>
  <c r="M37" i="39"/>
  <c r="J37" i="39"/>
  <c r="G37" i="39"/>
  <c r="M36" i="39"/>
  <c r="J36" i="39"/>
  <c r="G36" i="39"/>
  <c r="M35" i="39"/>
  <c r="J35" i="39"/>
  <c r="G35" i="39"/>
  <c r="M34" i="39"/>
  <c r="J34" i="39"/>
  <c r="G34" i="39"/>
  <c r="M33" i="39"/>
  <c r="J33" i="39"/>
  <c r="G33" i="39"/>
  <c r="M32" i="39"/>
  <c r="J32" i="39"/>
  <c r="G32" i="39"/>
  <c r="M31" i="39"/>
  <c r="J31" i="39"/>
  <c r="G31" i="39"/>
  <c r="M30" i="39"/>
  <c r="J30" i="39"/>
  <c r="G30" i="39"/>
  <c r="M29" i="39"/>
  <c r="J29" i="39"/>
  <c r="G29" i="39"/>
  <c r="M28" i="39"/>
  <c r="J28" i="39"/>
  <c r="G28" i="39"/>
  <c r="M27" i="39"/>
  <c r="J27" i="39"/>
  <c r="G27" i="39"/>
  <c r="M26" i="39"/>
  <c r="J26" i="39"/>
  <c r="G26" i="39"/>
  <c r="M25" i="39"/>
  <c r="J25" i="39"/>
  <c r="G25" i="39"/>
  <c r="M24" i="39"/>
  <c r="J24" i="39"/>
  <c r="G24" i="39"/>
  <c r="M23" i="39"/>
  <c r="J23" i="39"/>
  <c r="G23" i="39"/>
  <c r="M22" i="39"/>
  <c r="J22" i="39"/>
  <c r="G22" i="39"/>
  <c r="M21" i="39"/>
  <c r="J21" i="39"/>
  <c r="G21" i="39"/>
  <c r="M20" i="39"/>
  <c r="J20" i="39"/>
  <c r="G20" i="39"/>
  <c r="M19" i="39"/>
  <c r="J19" i="39"/>
  <c r="G19" i="39"/>
  <c r="M18" i="39"/>
  <c r="J18" i="39"/>
  <c r="G18" i="39"/>
  <c r="M17" i="39"/>
  <c r="J17" i="39"/>
  <c r="G17" i="39"/>
  <c r="M16" i="39"/>
  <c r="J16" i="39"/>
  <c r="G16" i="39"/>
  <c r="M15" i="39"/>
  <c r="J15" i="39"/>
  <c r="G15" i="39"/>
  <c r="M14" i="39"/>
  <c r="J14" i="39"/>
  <c r="G14" i="39"/>
  <c r="M13" i="39"/>
  <c r="M378" i="39" s="1"/>
  <c r="J13" i="39"/>
  <c r="J378" i="39" s="1"/>
  <c r="G13" i="39"/>
  <c r="G378" i="39" s="1"/>
  <c r="R12" i="38" l="1"/>
  <c r="Q12" i="38"/>
  <c r="P12" i="38"/>
  <c r="O12" i="38"/>
  <c r="N12" i="38"/>
  <c r="S11" i="38"/>
  <c r="N11" i="38"/>
  <c r="N10" i="38"/>
  <c r="S10" i="38" s="1"/>
  <c r="K10" i="38"/>
  <c r="K11" i="38" s="1"/>
  <c r="N9" i="38"/>
  <c r="S9" i="38" s="1"/>
  <c r="S12" i="38" s="1"/>
  <c r="G8" i="33" l="1"/>
  <c r="J8" i="33"/>
  <c r="M8" i="33"/>
  <c r="G9" i="33"/>
  <c r="J9" i="33"/>
  <c r="M9" i="33"/>
  <c r="G10" i="33"/>
  <c r="J10" i="33"/>
  <c r="M10" i="33"/>
  <c r="G11" i="33"/>
  <c r="J11" i="33"/>
  <c r="M11" i="33"/>
  <c r="G12" i="33"/>
  <c r="J12" i="33"/>
  <c r="M12" i="33"/>
  <c r="G13" i="33"/>
  <c r="J13" i="33"/>
  <c r="M13" i="33"/>
  <c r="G14" i="33"/>
  <c r="J14" i="33"/>
  <c r="M14" i="33"/>
  <c r="G15" i="33"/>
  <c r="J15" i="33"/>
  <c r="M15" i="33"/>
  <c r="G16" i="33"/>
  <c r="J16" i="33"/>
  <c r="M16" i="33"/>
  <c r="G17" i="33"/>
  <c r="J17" i="33"/>
  <c r="M17" i="33"/>
  <c r="G18" i="33"/>
  <c r="J18" i="33"/>
  <c r="M18" i="33"/>
  <c r="G19" i="33"/>
  <c r="J19" i="33"/>
  <c r="M19" i="33"/>
  <c r="G20" i="33"/>
  <c r="J20" i="33"/>
  <c r="M20" i="33"/>
  <c r="G21" i="33"/>
  <c r="J21" i="33"/>
  <c r="M21" i="33"/>
  <c r="G22" i="33"/>
  <c r="J22" i="33"/>
  <c r="M22" i="33"/>
  <c r="G23" i="33"/>
  <c r="J23" i="33"/>
  <c r="M23" i="33"/>
  <c r="G24" i="33"/>
  <c r="J24" i="33"/>
  <c r="M24" i="33"/>
  <c r="G25" i="33"/>
  <c r="J25" i="33"/>
  <c r="M25" i="33"/>
  <c r="G26" i="33"/>
  <c r="J26" i="33"/>
  <c r="M26" i="33"/>
  <c r="G27" i="33"/>
  <c r="J27" i="33"/>
  <c r="M27" i="33"/>
  <c r="G28" i="33"/>
  <c r="J28" i="33"/>
  <c r="M28" i="33"/>
  <c r="G29" i="33"/>
  <c r="J29" i="33"/>
  <c r="M29" i="33"/>
  <c r="G30" i="33"/>
  <c r="J30" i="33"/>
  <c r="M30" i="33"/>
  <c r="G31" i="33"/>
  <c r="J31" i="33"/>
  <c r="M31" i="33"/>
  <c r="G32" i="33"/>
  <c r="J32" i="33"/>
  <c r="M32" i="33"/>
  <c r="G33" i="33"/>
  <c r="J33" i="33"/>
  <c r="M33" i="33"/>
  <c r="G34" i="33"/>
  <c r="J34" i="33"/>
  <c r="M34" i="33"/>
  <c r="G35" i="33"/>
  <c r="J35" i="33"/>
  <c r="M35" i="33"/>
  <c r="G36" i="33"/>
  <c r="J36" i="33"/>
  <c r="M36" i="33"/>
  <c r="G37" i="33"/>
  <c r="J37" i="33"/>
  <c r="M37" i="33"/>
  <c r="G38" i="33"/>
  <c r="J38" i="33"/>
  <c r="M38" i="33"/>
  <c r="G39" i="33"/>
  <c r="J39" i="33"/>
  <c r="M39" i="33"/>
  <c r="G40" i="33"/>
  <c r="J40" i="33"/>
  <c r="M40" i="33"/>
  <c r="G41" i="33"/>
  <c r="J41" i="33"/>
  <c r="M41" i="33"/>
  <c r="G42" i="33"/>
  <c r="J42" i="33"/>
  <c r="M42" i="33"/>
  <c r="G43" i="33"/>
  <c r="J43" i="33"/>
  <c r="M43" i="33"/>
  <c r="G44" i="33"/>
  <c r="J44" i="33"/>
  <c r="M44" i="33"/>
  <c r="G45" i="33"/>
  <c r="J45" i="33"/>
  <c r="M45" i="33"/>
  <c r="G46" i="33"/>
  <c r="J46" i="33"/>
  <c r="M46" i="33"/>
  <c r="G47" i="33"/>
  <c r="J47" i="33"/>
  <c r="M47" i="33"/>
  <c r="G48" i="33"/>
  <c r="J48" i="33"/>
  <c r="M48" i="33"/>
  <c r="G49" i="33"/>
  <c r="J49" i="33"/>
  <c r="M49" i="33"/>
  <c r="G50" i="33"/>
  <c r="J50" i="33"/>
  <c r="M50" i="33"/>
  <c r="G51" i="33"/>
  <c r="J51" i="33"/>
  <c r="M51" i="33"/>
  <c r="G52" i="33"/>
  <c r="J52" i="33"/>
  <c r="M52" i="33"/>
  <c r="G53" i="33"/>
  <c r="J53" i="33"/>
  <c r="M53" i="33"/>
  <c r="G54" i="33"/>
  <c r="J54" i="33"/>
  <c r="M54" i="33"/>
  <c r="G55" i="33"/>
  <c r="J55" i="33"/>
  <c r="M55" i="33"/>
  <c r="G56" i="33"/>
  <c r="J56" i="33"/>
  <c r="M56" i="33"/>
  <c r="G57" i="33"/>
  <c r="J57" i="33"/>
  <c r="M57" i="33"/>
  <c r="G58" i="33"/>
  <c r="J58" i="33"/>
  <c r="M58" i="33"/>
  <c r="G59" i="33"/>
  <c r="J59" i="33"/>
  <c r="M59" i="33"/>
  <c r="G60" i="33"/>
  <c r="J60" i="33"/>
  <c r="M60" i="33"/>
  <c r="G61" i="33"/>
  <c r="J61" i="33"/>
  <c r="M61" i="33"/>
  <c r="G62" i="33"/>
  <c r="J62" i="33"/>
  <c r="M62" i="33"/>
  <c r="G63" i="33"/>
  <c r="J63" i="33"/>
  <c r="M63" i="33"/>
  <c r="G64" i="33"/>
  <c r="J64" i="33"/>
  <c r="M64" i="33"/>
  <c r="G65" i="33"/>
  <c r="J65" i="33"/>
  <c r="M65" i="33"/>
  <c r="G66" i="33"/>
  <c r="J66" i="33"/>
  <c r="M66" i="33"/>
  <c r="G67" i="33"/>
  <c r="J67" i="33"/>
  <c r="M67" i="33"/>
  <c r="G68" i="33"/>
  <c r="J68" i="33"/>
  <c r="M68" i="33"/>
  <c r="G69" i="33"/>
  <c r="J69" i="33"/>
  <c r="M69" i="33"/>
  <c r="G70" i="33"/>
  <c r="J70" i="33"/>
  <c r="M70" i="33"/>
  <c r="G71" i="33"/>
  <c r="J71" i="33"/>
  <c r="M71" i="33"/>
  <c r="G72" i="33"/>
  <c r="J72" i="33"/>
  <c r="M72" i="33"/>
  <c r="G73" i="33"/>
  <c r="J73" i="33"/>
  <c r="M73" i="33"/>
  <c r="G74" i="33"/>
  <c r="J74" i="33"/>
  <c r="M74" i="33"/>
  <c r="G75" i="33"/>
  <c r="J75" i="33"/>
  <c r="M75" i="33"/>
  <c r="G76" i="33"/>
  <c r="J76" i="33"/>
  <c r="M76" i="33"/>
  <c r="G77" i="33"/>
  <c r="J77" i="33"/>
  <c r="M77" i="33"/>
  <c r="G78" i="33"/>
  <c r="J78" i="33"/>
  <c r="M78" i="33"/>
  <c r="G79" i="33"/>
  <c r="J79" i="33"/>
  <c r="M79" i="33"/>
  <c r="G80" i="33"/>
  <c r="J80" i="33"/>
  <c r="M80" i="33"/>
  <c r="G81" i="33"/>
  <c r="J81" i="33"/>
  <c r="M81" i="33"/>
  <c r="G82" i="33"/>
  <c r="J82" i="33"/>
  <c r="M82" i="33"/>
  <c r="G83" i="33"/>
  <c r="J83" i="33"/>
  <c r="M83" i="33"/>
  <c r="G84" i="33"/>
  <c r="J84" i="33"/>
  <c r="M84" i="33"/>
  <c r="G85" i="33"/>
  <c r="J85" i="33"/>
  <c r="M85" i="33"/>
  <c r="G86" i="33"/>
  <c r="J86" i="33"/>
  <c r="M86" i="33"/>
  <c r="G87" i="33"/>
  <c r="J87" i="33"/>
  <c r="M87" i="33"/>
  <c r="G88" i="33"/>
  <c r="J88" i="33"/>
  <c r="M88" i="33"/>
  <c r="G89" i="33"/>
  <c r="J89" i="33"/>
  <c r="M89" i="33"/>
  <c r="G90" i="33"/>
  <c r="J90" i="33"/>
  <c r="M90" i="33"/>
  <c r="G91" i="33"/>
  <c r="J91" i="33"/>
  <c r="M91" i="33"/>
  <c r="G92" i="33"/>
  <c r="J92" i="33"/>
  <c r="M92" i="33"/>
  <c r="G93" i="33"/>
  <c r="J93" i="33"/>
  <c r="M93" i="33"/>
  <c r="G94" i="33"/>
  <c r="J94" i="33"/>
  <c r="M94" i="33"/>
  <c r="G95" i="33"/>
  <c r="J95" i="33"/>
  <c r="M95" i="33"/>
  <c r="G96" i="33"/>
  <c r="J96" i="33"/>
  <c r="M96" i="33"/>
  <c r="G97" i="33"/>
  <c r="J97" i="33"/>
  <c r="M97" i="33"/>
  <c r="G98" i="33"/>
  <c r="J98" i="33"/>
  <c r="M98" i="33"/>
  <c r="G99" i="33"/>
  <c r="J99" i="33"/>
  <c r="M99" i="33"/>
  <c r="G100" i="33"/>
  <c r="J100" i="33"/>
  <c r="M100" i="33"/>
  <c r="G101" i="33"/>
  <c r="J101" i="33"/>
  <c r="M101" i="33"/>
  <c r="G102" i="33"/>
  <c r="J102" i="33"/>
  <c r="M102" i="33"/>
  <c r="G103" i="33"/>
  <c r="J103" i="33"/>
  <c r="M103" i="33"/>
  <c r="G104" i="33"/>
  <c r="J104" i="33"/>
  <c r="M104" i="33"/>
  <c r="G105" i="33"/>
  <c r="J105" i="33"/>
  <c r="M105" i="33"/>
  <c r="G106" i="33"/>
  <c r="J106" i="33"/>
  <c r="M106" i="33"/>
  <c r="G107" i="33"/>
  <c r="J107" i="33"/>
  <c r="M107" i="33"/>
  <c r="G108" i="33"/>
  <c r="J108" i="33"/>
  <c r="M108" i="33"/>
  <c r="G109" i="33"/>
  <c r="J109" i="33"/>
  <c r="M109" i="33"/>
  <c r="G110" i="33"/>
  <c r="J110" i="33"/>
  <c r="M110" i="33"/>
  <c r="G111" i="33"/>
  <c r="J111" i="33"/>
  <c r="M111" i="33"/>
  <c r="G112" i="33"/>
  <c r="J112" i="33"/>
  <c r="M112" i="33"/>
  <c r="G113" i="33"/>
  <c r="J113" i="33"/>
  <c r="M113" i="33"/>
  <c r="G114" i="33"/>
  <c r="J114" i="33"/>
  <c r="M114" i="33"/>
  <c r="G115" i="33"/>
  <c r="J115" i="33"/>
  <c r="M115" i="33"/>
  <c r="G116" i="33"/>
  <c r="J116" i="33"/>
  <c r="M116" i="33"/>
  <c r="G117" i="33"/>
  <c r="J117" i="33"/>
  <c r="M117" i="33"/>
  <c r="G118" i="33"/>
  <c r="J118" i="33"/>
  <c r="M118" i="33"/>
  <c r="G119" i="33"/>
  <c r="J119" i="33"/>
  <c r="M119" i="33"/>
  <c r="G120" i="33"/>
  <c r="J120" i="33"/>
  <c r="M120" i="33"/>
  <c r="G121" i="33"/>
  <c r="J121" i="33"/>
  <c r="M121" i="33"/>
  <c r="G122" i="33"/>
  <c r="J122" i="33"/>
  <c r="M122" i="33"/>
  <c r="G123" i="33"/>
  <c r="J123" i="33"/>
  <c r="M123" i="33"/>
  <c r="G124" i="33"/>
  <c r="J124" i="33"/>
  <c r="M124" i="33"/>
  <c r="G125" i="33"/>
  <c r="J125" i="33"/>
  <c r="M125" i="33"/>
  <c r="G126" i="33"/>
  <c r="J126" i="33"/>
  <c r="M126" i="33"/>
  <c r="G127" i="33"/>
  <c r="J127" i="33"/>
  <c r="M127" i="33"/>
  <c r="G128" i="33"/>
  <c r="J128" i="33"/>
  <c r="M128" i="33"/>
  <c r="G129" i="33"/>
  <c r="J129" i="33"/>
  <c r="M129" i="33"/>
  <c r="G130" i="33"/>
  <c r="J130" i="33"/>
  <c r="M130" i="33"/>
  <c r="G131" i="33"/>
  <c r="J131" i="33"/>
  <c r="M131" i="33"/>
  <c r="G132" i="33"/>
  <c r="J132" i="33"/>
  <c r="M132" i="33"/>
  <c r="G133" i="33"/>
  <c r="J133" i="33"/>
  <c r="M133" i="33"/>
  <c r="G134" i="33"/>
  <c r="J134" i="33"/>
  <c r="M134" i="33"/>
  <c r="G135" i="33"/>
  <c r="J135" i="33"/>
  <c r="M135" i="33"/>
  <c r="G136" i="33"/>
  <c r="J136" i="33"/>
  <c r="M136" i="33"/>
  <c r="G137" i="33"/>
  <c r="J137" i="33"/>
  <c r="M137" i="33"/>
  <c r="G138" i="33"/>
  <c r="J138" i="33"/>
  <c r="M138" i="33"/>
  <c r="G139" i="33"/>
  <c r="J139" i="33"/>
  <c r="M139" i="33"/>
  <c r="G140" i="33"/>
  <c r="J140" i="33"/>
  <c r="M140" i="33"/>
  <c r="G141" i="33"/>
  <c r="J141" i="33"/>
  <c r="M141" i="33"/>
  <c r="G142" i="33"/>
  <c r="J142" i="33"/>
  <c r="M142" i="33"/>
  <c r="G143" i="33"/>
  <c r="J143" i="33"/>
  <c r="M143" i="33"/>
  <c r="G144" i="33"/>
  <c r="J144" i="33"/>
  <c r="M144" i="33"/>
  <c r="G145" i="33"/>
  <c r="J145" i="33"/>
  <c r="M145" i="33"/>
  <c r="G146" i="33"/>
  <c r="J146" i="33"/>
  <c r="M146" i="33"/>
  <c r="G147" i="33"/>
  <c r="J147" i="33"/>
  <c r="M147" i="33"/>
  <c r="G148" i="33"/>
  <c r="J148" i="33"/>
  <c r="M148" i="33"/>
  <c r="G149" i="33"/>
  <c r="J149" i="33"/>
  <c r="M149" i="33"/>
  <c r="G150" i="33"/>
  <c r="J150" i="33"/>
  <c r="M150" i="33"/>
  <c r="G151" i="33"/>
  <c r="J151" i="33"/>
  <c r="M151" i="33"/>
  <c r="G152" i="33"/>
  <c r="J152" i="33"/>
  <c r="M152" i="33"/>
  <c r="G153" i="33"/>
  <c r="J153" i="33"/>
  <c r="M153" i="33"/>
  <c r="G154" i="33"/>
  <c r="J154" i="33"/>
  <c r="M154" i="33"/>
  <c r="G155" i="33"/>
  <c r="J155" i="33"/>
  <c r="M155" i="33"/>
  <c r="G156" i="33"/>
  <c r="J156" i="33"/>
  <c r="M156" i="33"/>
  <c r="G157" i="33"/>
  <c r="J157" i="33"/>
  <c r="M157" i="33"/>
  <c r="G158" i="33"/>
  <c r="J158" i="33"/>
  <c r="M158" i="33"/>
  <c r="G159" i="33"/>
  <c r="J159" i="33"/>
  <c r="M159" i="33"/>
  <c r="G160" i="33"/>
  <c r="J160" i="33"/>
  <c r="M160" i="33"/>
  <c r="G161" i="33"/>
  <c r="J161" i="33"/>
  <c r="M161" i="33"/>
  <c r="G162" i="33"/>
  <c r="J162" i="33"/>
  <c r="M162" i="33"/>
  <c r="G163" i="33"/>
  <c r="J163" i="33"/>
  <c r="M163" i="33"/>
  <c r="G164" i="33"/>
  <c r="J164" i="33"/>
  <c r="M164" i="33"/>
  <c r="G165" i="33"/>
  <c r="J165" i="33"/>
  <c r="M165" i="33"/>
  <c r="G166" i="33"/>
  <c r="J166" i="33"/>
  <c r="M166" i="33"/>
  <c r="G167" i="33"/>
  <c r="J167" i="33"/>
  <c r="M167" i="33"/>
  <c r="G168" i="33"/>
  <c r="H168" i="33"/>
  <c r="J168" i="33" s="1"/>
  <c r="M168" i="33"/>
  <c r="G169" i="33"/>
  <c r="J169" i="33"/>
  <c r="M169" i="33"/>
  <c r="G170" i="33"/>
  <c r="J170" i="33"/>
  <c r="M170" i="33"/>
  <c r="G171" i="33"/>
  <c r="J171" i="33"/>
  <c r="M171" i="33"/>
  <c r="G172" i="33"/>
  <c r="J172" i="33"/>
  <c r="M172" i="33"/>
  <c r="G173" i="33"/>
  <c r="J173" i="33"/>
  <c r="M173" i="33"/>
  <c r="G174" i="33"/>
  <c r="J174" i="33"/>
  <c r="M174" i="33"/>
  <c r="G175" i="33"/>
  <c r="J175" i="33"/>
  <c r="M175" i="33"/>
  <c r="G176" i="33"/>
  <c r="J176" i="33"/>
  <c r="M176" i="33"/>
  <c r="G177" i="33"/>
  <c r="J177" i="33"/>
  <c r="M177" i="33"/>
  <c r="G178" i="33"/>
  <c r="J178" i="33"/>
  <c r="M178" i="33"/>
  <c r="G179" i="33"/>
  <c r="J179" i="33"/>
  <c r="M179" i="33"/>
  <c r="G180" i="33"/>
  <c r="J180" i="33"/>
  <c r="M180" i="33"/>
  <c r="G181" i="33"/>
  <c r="J181" i="33"/>
  <c r="M181" i="33"/>
  <c r="G182" i="33"/>
  <c r="J182" i="33"/>
  <c r="M182" i="33"/>
  <c r="G183" i="33"/>
  <c r="J183" i="33"/>
  <c r="M183" i="33"/>
  <c r="G184" i="33"/>
  <c r="J184" i="33"/>
  <c r="M184" i="33"/>
  <c r="G185" i="33"/>
  <c r="J185" i="33"/>
  <c r="M185" i="33"/>
  <c r="G186" i="33"/>
  <c r="J186" i="33"/>
  <c r="M186" i="33"/>
  <c r="G187" i="33"/>
  <c r="J187" i="33"/>
  <c r="M187" i="33"/>
  <c r="G188" i="33"/>
  <c r="J188" i="33"/>
  <c r="M188" i="33"/>
  <c r="G189" i="33"/>
  <c r="J189" i="33"/>
  <c r="M189" i="33"/>
  <c r="G190" i="33"/>
  <c r="J190" i="33"/>
  <c r="M190" i="33"/>
  <c r="G191" i="33"/>
  <c r="J191" i="33"/>
  <c r="M191" i="33"/>
  <c r="G192" i="33"/>
  <c r="J192" i="33"/>
  <c r="M192" i="33"/>
  <c r="G193" i="33" l="1"/>
  <c r="J193" i="33"/>
  <c r="M193" i="33"/>
</calcChain>
</file>

<file path=xl/sharedStrings.xml><?xml version="1.0" encoding="utf-8"?>
<sst xmlns="http://schemas.openxmlformats.org/spreadsheetml/2006/main" count="1945" uniqueCount="960">
  <si>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</si>
  <si>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</si>
  <si>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</si>
  <si>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</si>
  <si>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</si>
  <si>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</si>
  <si>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</si>
  <si>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</si>
  <si>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</si>
  <si>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</si>
  <si>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</si>
  <si>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</si>
  <si>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</si>
  <si>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</si>
  <si>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</si>
  <si>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</si>
  <si>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</si>
  <si>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</si>
  <si>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</si>
  <si>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</si>
  <si>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</si>
  <si>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</si>
  <si>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</si>
  <si>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</si>
  <si>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</si>
  <si>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</si>
  <si>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</si>
  <si>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</si>
  <si>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</si>
  <si>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</si>
  <si>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</si>
  <si>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</si>
  <si>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</si>
  <si>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</si>
  <si>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</si>
  <si>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</si>
  <si>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</si>
  <si>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</si>
  <si>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</si>
  <si>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</si>
  <si>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</si>
  <si>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</si>
  <si>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</si>
  <si>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</si>
  <si>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</si>
  <si>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</si>
  <si>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</si>
  <si>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</si>
  <si>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</si>
  <si>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</si>
  <si>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</si>
  <si>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</si>
  <si>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</si>
  <si>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</si>
  <si>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</si>
  <si>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</si>
  <si>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</si>
  <si>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</si>
  <si>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</si>
  <si>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</si>
  <si>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</si>
  <si>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</si>
  <si>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</si>
  <si>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</si>
  <si>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</si>
  <si>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</si>
  <si>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</si>
  <si>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</si>
  <si>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</si>
  <si>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</si>
  <si>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</si>
  <si>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</si>
  <si>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</si>
  <si>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</si>
  <si>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</si>
  <si>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</si>
  <si>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</si>
  <si>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</si>
  <si>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</si>
  <si>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</si>
  <si>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</si>
  <si>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</si>
  <si>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</si>
  <si>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</si>
  <si>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</si>
  <si>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</si>
  <si>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</si>
  <si>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</si>
  <si>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</si>
  <si>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</si>
  <si>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</si>
  <si>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</si>
  <si>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</si>
  <si>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</si>
  <si>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</si>
  <si>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</si>
  <si>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</si>
  <si>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</si>
  <si>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</si>
  <si>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</si>
  <si>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</si>
  <si>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</si>
  <si>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</si>
  <si>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</si>
  <si>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</si>
  <si>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</si>
  <si>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</si>
  <si>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</si>
  <si>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</si>
  <si>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</si>
  <si>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</si>
  <si>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</si>
  <si>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</si>
  <si>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</si>
  <si>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</si>
  <si>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</si>
  <si>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</si>
  <si>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</si>
  <si>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</si>
  <si>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</si>
  <si>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</si>
  <si>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</si>
  <si>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</si>
  <si>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</si>
  <si>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</si>
  <si>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</si>
  <si>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</si>
  <si>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</si>
  <si>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</si>
  <si>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</si>
  <si>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</si>
  <si>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</si>
  <si>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</si>
  <si>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</si>
  <si>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</si>
  <si>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</si>
  <si>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</si>
  <si>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</si>
  <si>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</si>
  <si>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</si>
  <si>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</si>
  <si>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</si>
  <si>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</si>
  <si>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</si>
  <si>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</si>
  <si>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</si>
  <si>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</si>
  <si>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</si>
  <si>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</si>
  <si>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</si>
  <si>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</si>
  <si>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</si>
  <si>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</si>
  <si>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</si>
  <si>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</si>
  <si>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</si>
  <si>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</si>
  <si>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</si>
  <si>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</si>
  <si>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</si>
  <si>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</si>
  <si>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</si>
  <si>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</si>
  <si>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</si>
  <si>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</si>
  <si>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</si>
  <si>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</si>
  <si>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</si>
  <si>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</si>
  <si>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</si>
  <si>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</si>
  <si>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</si>
  <si>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</si>
  <si>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</si>
  <si>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</si>
  <si>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</si>
  <si>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</si>
  <si>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</si>
  <si>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</si>
  <si>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</si>
  <si>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</si>
  <si>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</si>
  <si>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</si>
  <si>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</si>
  <si>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</si>
  <si>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</si>
  <si>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</si>
  <si>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</si>
  <si>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</si>
  <si>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</si>
  <si>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</si>
  <si>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</si>
  <si>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</si>
  <si>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</si>
  <si>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</si>
  <si>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</si>
  <si>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</si>
  <si>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</si>
  <si>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</si>
  <si>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</si>
  <si>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</si>
  <si>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</si>
  <si>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</si>
  <si>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</si>
  <si>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</si>
  <si>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</si>
  <si>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</si>
  <si>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RESALTADORES BEROL AMARILLOS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</si>
  <si>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</si>
  <si>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</si>
  <si>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</si>
  <si>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</si>
  <si>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</si>
  <si>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</si>
  <si>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</si>
  <si>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</si>
  <si>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</si>
  <si>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</si>
  <si>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</si>
  <si>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</si>
  <si>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</si>
  <si>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</si>
  <si>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</si>
  <si>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</si>
  <si>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</si>
  <si>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</si>
  <si>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</si>
  <si>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</si>
  <si>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</si>
  <si>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</si>
  <si>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</si>
  <si>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</si>
  <si>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</si>
  <si>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</si>
  <si>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</si>
  <si>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</si>
  <si>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</si>
  <si>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</si>
  <si>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</si>
  <si>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</si>
  <si>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</si>
  <si>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</si>
  <si>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</si>
  <si>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</si>
  <si>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</si>
  <si>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</si>
  <si>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</si>
  <si>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</si>
  <si>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</si>
  <si>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</si>
  <si>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</si>
  <si>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</si>
  <si>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</si>
  <si>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</si>
  <si>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</si>
  <si>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</si>
  <si>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</si>
  <si>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</si>
  <si>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</si>
  <si>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</si>
  <si>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</si>
  <si>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</si>
  <si>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</si>
  <si>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</si>
  <si>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</si>
  <si>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</si>
  <si>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</si>
  <si>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</si>
  <si>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</si>
  <si>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</si>
  <si>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</si>
  <si>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</si>
  <si>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</si>
  <si>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</si>
  <si>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</si>
  <si>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</si>
  <si>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</si>
  <si>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</si>
  <si>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</si>
  <si>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</si>
  <si>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</si>
  <si>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</si>
  <si>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</si>
  <si>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</si>
  <si>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</si>
  <si>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</si>
  <si>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</si>
  <si>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</si>
  <si>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</si>
  <si>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</si>
  <si>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</si>
  <si>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</si>
  <si>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</si>
  <si>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</si>
  <si>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</si>
  <si>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</si>
  <si>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</si>
  <si>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</si>
  <si>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</si>
  <si>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</si>
  <si>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</si>
  <si>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</si>
  <si>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</si>
  <si>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</si>
  <si>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</si>
  <si>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</si>
  <si>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</si>
  <si>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</si>
  <si>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</si>
  <si>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</si>
  <si>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</si>
  <si>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</si>
  <si>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</si>
  <si>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</si>
  <si>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</si>
  <si>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</si>
  <si>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</si>
  <si>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</si>
  <si>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</si>
  <si>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</si>
  <si>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</si>
  <si>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</si>
  <si>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</si>
  <si>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</si>
  <si>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</si>
  <si>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</si>
  <si>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</si>
  <si>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</si>
  <si>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</si>
  <si>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</si>
  <si>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</si>
  <si>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</si>
  <si>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</si>
  <si>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</si>
  <si>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</si>
  <si>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</si>
  <si>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</si>
  <si>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</si>
  <si>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</si>
  <si>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</si>
  <si>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</si>
  <si>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</si>
  <si>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</si>
  <si>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</si>
  <si>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</si>
  <si>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</si>
  <si>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</si>
  <si>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</si>
  <si>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</si>
  <si>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</si>
  <si>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</si>
  <si>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</si>
  <si>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</si>
  <si>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</si>
  <si>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</si>
  <si>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</si>
  <si>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</si>
  <si>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</si>
  <si>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</si>
  <si>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</si>
  <si>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</si>
  <si>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</si>
  <si>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</si>
  <si>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</si>
  <si>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</si>
  <si>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</si>
  <si>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</si>
  <si>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</si>
  <si>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</si>
  <si>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</si>
  <si>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</si>
  <si>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</si>
  <si>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REVISADO POR</t>
  </si>
  <si>
    <t xml:space="preserve">                     Director Ejecutivo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</si>
  <si>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</si>
  <si>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</si>
  <si>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</si>
  <si>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</si>
  <si>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</si>
  <si>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</si>
  <si>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</si>
  <si>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</si>
  <si>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</si>
  <si>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</si>
  <si>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</si>
  <si>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</si>
  <si>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</si>
  <si>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</si>
  <si>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</si>
  <si>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</si>
  <si>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</si>
  <si>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</si>
  <si>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</si>
  <si>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</si>
  <si>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</si>
  <si>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</si>
  <si>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</si>
  <si>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</si>
  <si>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</si>
  <si>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</si>
  <si>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</si>
  <si>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</si>
  <si>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</si>
  <si>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</si>
  <si>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</si>
  <si>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</si>
  <si>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</si>
  <si>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</si>
  <si>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</si>
  <si>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</si>
  <si>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</si>
  <si>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</si>
  <si>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</si>
  <si>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</si>
  <si>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</si>
  <si>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</si>
  <si>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</si>
  <si>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Noviembre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</si>
  <si>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</si>
  <si>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</si>
  <si>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</si>
  <si>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</si>
  <si>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</si>
  <si>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</si>
  <si>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</si>
  <si>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</si>
  <si>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</si>
  <si>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</si>
  <si>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</si>
  <si>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</si>
  <si>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</si>
  <si>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</si>
  <si>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 xml:space="preserve"> Lic. Erodis Diaz</t>
  </si>
  <si>
    <t>Director Ejecutivo</t>
  </si>
  <si>
    <t xml:space="preserve"> APROBADO POR</t>
  </si>
  <si>
    <t>MONTO TOTAL</t>
  </si>
  <si>
    <t>Diciembre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</si>
  <si>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</si>
  <si>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</si>
  <si>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</si>
  <si>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</si>
  <si>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</si>
  <si>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</si>
  <si>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</si>
  <si>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</si>
  <si>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</si>
  <si>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</si>
  <si>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</si>
  <si>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</si>
  <si>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Lic. Erodis Dias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</si>
  <si>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</si>
  <si>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</si>
  <si>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</si>
  <si>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</si>
  <si>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</si>
  <si>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</si>
  <si>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</si>
  <si>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</si>
  <si>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</si>
  <si>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</si>
  <si>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</si>
  <si>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</si>
  <si>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</si>
  <si>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</si>
  <si>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</si>
  <si>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</si>
  <si>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</si>
  <si>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</si>
  <si>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</si>
  <si>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</si>
  <si>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</si>
  <si>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</si>
  <si>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</si>
  <si>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</si>
  <si>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</si>
  <si>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</si>
  <si>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</si>
  <si>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</si>
  <si>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</si>
  <si>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</si>
  <si>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</si>
  <si>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</si>
  <si>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</si>
  <si>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</si>
  <si>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</si>
  <si>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</si>
  <si>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</si>
  <si>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</si>
  <si>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</si>
  <si>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</si>
  <si>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</si>
  <si>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</si>
  <si>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</si>
  <si>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</si>
  <si>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</si>
  <si>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</si>
  <si>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</si>
  <si>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</si>
  <si>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</si>
  <si>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</si>
  <si>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</si>
  <si>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</si>
  <si>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</si>
  <si>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 xml:space="preserve">         REVISADO POR</t>
  </si>
  <si>
    <t>EDESUR</t>
  </si>
  <si>
    <t>05/02/2022</t>
  </si>
  <si>
    <t>SERVICIOS DE TELEFONICOS DEL CCDF (FLOTA)</t>
  </si>
  <si>
    <t>Febrero</t>
  </si>
  <si>
    <t>Marzo</t>
  </si>
  <si>
    <t xml:space="preserve"> AL 28 DE FEBRERO 2022</t>
  </si>
  <si>
    <t>36</t>
  </si>
  <si>
    <t xml:space="preserve"> B1500037736 </t>
  </si>
  <si>
    <t xml:space="preserve">SERVICIOS TELEFONICOS DEL CCDF, CUENTA NO.61819630,  NCF B1500037736 </t>
  </si>
  <si>
    <t>81</t>
  </si>
  <si>
    <t>B1500275181</t>
  </si>
  <si>
    <t>SERVICIO DE ENERGIA ELECTRICA DEL CCDF, PERIODO NIC 6454477, NCF D/F 28/02/2022.</t>
  </si>
  <si>
    <t>84</t>
  </si>
  <si>
    <t>B1500037180</t>
  </si>
  <si>
    <t>05/03/2022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</si>
  <si>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</si>
  <si>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</si>
  <si>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</si>
  <si>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</si>
  <si>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</si>
  <si>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</si>
  <si>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</si>
  <si>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</si>
  <si>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</si>
  <si>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</si>
  <si>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</si>
  <si>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</si>
  <si>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</si>
  <si>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</si>
  <si>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</si>
  <si>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</si>
  <si>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</si>
  <si>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</si>
  <si>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</si>
  <si>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</si>
  <si>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</si>
  <si>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</si>
  <si>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</si>
  <si>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</si>
  <si>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</si>
  <si>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</si>
  <si>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</si>
  <si>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</si>
  <si>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</si>
  <si>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</si>
  <si>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</si>
  <si>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</si>
  <si>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</si>
  <si>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</si>
  <si>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</si>
  <si>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</si>
  <si>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</si>
  <si>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</si>
  <si>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</si>
  <si>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</si>
  <si>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</si>
  <si>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</si>
  <si>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</si>
  <si>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</si>
  <si>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</si>
  <si>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</si>
  <si>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</si>
  <si>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</si>
  <si>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</si>
  <si>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</si>
  <si>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</si>
  <si>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</si>
  <si>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</si>
  <si>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</si>
  <si>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</si>
  <si>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</si>
  <si>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</si>
  <si>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</si>
  <si>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</si>
  <si>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</si>
  <si>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</si>
  <si>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</si>
  <si>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</si>
  <si>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</si>
  <si>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</si>
  <si>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</si>
  <si>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</si>
  <si>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</si>
  <si>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</si>
  <si>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</si>
  <si>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</si>
  <si>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</si>
  <si>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</si>
  <si>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</si>
  <si>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</si>
  <si>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</si>
  <si>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</si>
  <si>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</si>
  <si>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</si>
  <si>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</si>
  <si>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</si>
  <si>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</si>
  <si>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</si>
  <si>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</si>
  <si>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</si>
  <si>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</si>
  <si>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</si>
  <si>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</si>
  <si>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</si>
  <si>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</si>
  <si>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</si>
  <si>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</si>
  <si>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</si>
  <si>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</si>
  <si>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</si>
  <si>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</si>
  <si>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</si>
  <si>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</si>
  <si>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</si>
  <si>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</si>
  <si>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</si>
  <si>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</si>
  <si>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</si>
  <si>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</si>
  <si>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</si>
  <si>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</si>
  <si>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</si>
  <si>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</si>
  <si>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</si>
  <si>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</si>
  <si>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</si>
  <si>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</si>
  <si>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</si>
  <si>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</si>
  <si>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</si>
  <si>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</si>
  <si>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</si>
  <si>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</si>
  <si>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</si>
  <si>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</si>
  <si>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</si>
  <si>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</si>
  <si>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</si>
  <si>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</si>
  <si>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</si>
  <si>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</si>
  <si>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</si>
  <si>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</si>
  <si>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</si>
  <si>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</si>
  <si>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</si>
  <si>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</si>
  <si>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</si>
  <si>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</si>
  <si>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</si>
  <si>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</si>
  <si>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</si>
  <si>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</si>
  <si>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</si>
  <si>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</si>
  <si>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</si>
  <si>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</si>
  <si>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</si>
  <si>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</si>
  <si>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</si>
  <si>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</si>
  <si>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</si>
  <si>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 xml:space="preserve">2.3.9.9.01 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</si>
  <si>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</si>
  <si>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</si>
  <si>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</si>
  <si>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</si>
  <si>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</si>
  <si>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</si>
  <si>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</si>
  <si>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</si>
  <si>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</si>
  <si>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</si>
  <si>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</si>
  <si>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</si>
  <si>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</si>
  <si>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</si>
  <si>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</si>
  <si>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</si>
  <si>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</si>
  <si>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</si>
  <si>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</si>
  <si>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</si>
  <si>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</si>
  <si>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</si>
  <si>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</si>
  <si>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</si>
  <si>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</si>
  <si>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</si>
  <si>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</si>
  <si>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</si>
  <si>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</si>
  <si>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</si>
  <si>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</si>
  <si>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</si>
  <si>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</si>
  <si>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</si>
  <si>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</si>
  <si>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</si>
  <si>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</si>
  <si>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</si>
  <si>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</si>
  <si>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</si>
  <si>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</si>
  <si>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</si>
  <si>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</si>
  <si>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</si>
  <si>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</si>
  <si>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</si>
  <si>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</si>
  <si>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</si>
  <si>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</si>
  <si>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</si>
  <si>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</si>
  <si>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</si>
  <si>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</si>
  <si>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</si>
  <si>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</si>
  <si>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</si>
  <si>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</si>
  <si>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</si>
  <si>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</si>
  <si>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</si>
  <si>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</si>
  <si>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</si>
  <si>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</si>
  <si>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</si>
  <si>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</si>
  <si>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</si>
  <si>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</si>
  <si>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</si>
  <si>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</si>
  <si>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</si>
  <si>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</si>
  <si>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</si>
  <si>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</si>
  <si>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</si>
  <si>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</si>
  <si>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</si>
  <si>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</si>
  <si>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</si>
  <si>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</si>
  <si>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</si>
  <si>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</si>
  <si>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</si>
  <si>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</si>
  <si>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</si>
  <si>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</si>
  <si>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</si>
  <si>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</si>
  <si>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</si>
  <si>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</si>
  <si>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</si>
  <si>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</si>
  <si>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</si>
  <si>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</si>
  <si>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</si>
  <si>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</si>
  <si>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</si>
  <si>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</si>
  <si>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</si>
  <si>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</si>
  <si>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</si>
  <si>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</si>
  <si>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</si>
  <si>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</si>
  <si>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</si>
  <si>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</si>
  <si>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</si>
  <si>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</si>
  <si>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</si>
  <si>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</si>
  <si>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</si>
  <si>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2.3.2.4.01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</si>
  <si>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</si>
  <si>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</si>
  <si>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</si>
  <si>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</si>
  <si>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</si>
  <si>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</si>
  <si>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</si>
  <si>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</si>
  <si>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</si>
  <si>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</si>
  <si>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</si>
  <si>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</si>
  <si>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</si>
  <si>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</si>
  <si>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</si>
  <si>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</si>
  <si>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2.3.2.3.01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</si>
  <si>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</si>
  <si>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</si>
  <si>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</si>
  <si>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</si>
  <si>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</si>
  <si>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</si>
  <si>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</si>
  <si>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</si>
  <si>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</si>
  <si>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</si>
  <si>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</si>
  <si>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</si>
  <si>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</si>
  <si>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</si>
  <si>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</si>
  <si>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</si>
  <si>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2.3.6.3.06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</si>
  <si>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</si>
  <si>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</si>
  <si>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</si>
  <si>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</si>
  <si>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</si>
  <si>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</si>
  <si>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</si>
  <si>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</si>
  <si>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</si>
  <si>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</si>
  <si>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</si>
  <si>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</si>
  <si>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</si>
  <si>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</si>
  <si>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</si>
  <si>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</si>
  <si>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</si>
  <si>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</si>
  <si>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</si>
  <si>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</si>
  <si>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</si>
  <si>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</si>
  <si>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</si>
  <si>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</si>
  <si>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</si>
  <si>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</si>
  <si>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</si>
  <si>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</si>
  <si>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</si>
  <si>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</si>
  <si>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</si>
  <si>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</si>
  <si>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</si>
  <si>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</si>
  <si>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</si>
  <si>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</si>
  <si>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2.3.5.3.01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</si>
  <si>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</si>
  <si>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</si>
  <si>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</si>
  <si>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</si>
  <si>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</si>
  <si>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</si>
  <si>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</si>
  <si>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</si>
  <si>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</si>
  <si>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</si>
  <si>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</si>
  <si>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</si>
  <si>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</si>
  <si>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</si>
  <si>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</si>
  <si>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</si>
  <si>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</si>
  <si>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</si>
  <si>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</si>
  <si>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</si>
  <si>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</si>
  <si>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Del 01 al 28 DE FEBRERO de 2022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</si>
  <si>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</si>
  <si>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TRASFERENCIA RECIBIDA REF 256026336 No.R-5796</t>
  </si>
  <si>
    <t>TRASFERENCIA RECIBIDA REF 256027841 No.R-5797</t>
  </si>
  <si>
    <t>TRASFERENCIA RECIBIDA REF 256029029 No.R-5798</t>
  </si>
  <si>
    <t>TRASFERENCIA RECIBIDA REF 256030162 No.R-5799</t>
  </si>
  <si>
    <t>TRASFERENCIA RECIBIDA REF 256000517 No.R-5800</t>
  </si>
  <si>
    <t>TRASFERENCIA RECIBIDA REF 4524000030114 No.R-5801</t>
  </si>
  <si>
    <t>TRASFERENCIA RECIBIDA REF 4524000030115 No.R-5802</t>
  </si>
  <si>
    <t>TRANSFERENCIA DEVUELTA POR ERROR REF.625599265</t>
  </si>
  <si>
    <t>TRASFERENCIA RECIBIDA REF 256078480 No.R-5803</t>
  </si>
  <si>
    <t>TRASFERENCIA RECIBIDA REF 256087532 No.R-5804</t>
  </si>
  <si>
    <t>PAGO VIATICOS ELECCION MIEMBROS   REF 256166035</t>
  </si>
  <si>
    <t>PAGO VIATICOS ELECCION MIEMBROS   REF 256166041</t>
  </si>
  <si>
    <t>TRASFERENCIA RECIBIDA REF 256177025 No.R-5805</t>
  </si>
  <si>
    <t>TRASFERENCIA RECIBIDA REF 256168712 No.R-5806</t>
  </si>
  <si>
    <t>PAGO PREMIOS FESTIVAL VOCES FRONTERIZA  CK-4399</t>
  </si>
  <si>
    <t>TRASFERENCIA RECIBIDA REF 4524000030068 No.R-5807</t>
  </si>
  <si>
    <t>TRASFERENCIA RECIBIDA REF 25622530740 No.R-5808</t>
  </si>
  <si>
    <t>TRASFERENCIA RECIBIDA REF 256168712 No.R-5809</t>
  </si>
  <si>
    <t>TRASFERENCIA RECIBIDA REF 4524000010118 No.R-5810</t>
  </si>
  <si>
    <t>PAGO PREMIO FESTIVAL VOCES FRONTERIZAS  CK-4400</t>
  </si>
  <si>
    <t>DEPOSITO RECIBIDO REF 256520440 No.R-5811</t>
  </si>
  <si>
    <t>08/20/2022</t>
  </si>
  <si>
    <t>TRASFERENCIA RECIBIDA REF 4524000030072 No.R-5812</t>
  </si>
  <si>
    <t>TRASFERENCIA RECIBIDA REF 4524000010096 No.R-5813</t>
  </si>
  <si>
    <t>REPOSICION CAJA CHICA   CK-4402</t>
  </si>
  <si>
    <t>TRASFERENCIA RECIBIDA REF 256773690 No.R-5814</t>
  </si>
  <si>
    <t>DEPOSITO RECIBIDO REF 220210003220010275 No.R-5815</t>
  </si>
  <si>
    <t>PAGO CUERSO ORGANIZACION DE EVENTO REF 256799768</t>
  </si>
  <si>
    <t>PAGO RETENCION DEL ISR REF 256799828</t>
  </si>
  <si>
    <t>PAGO SERVICIO BASICO REGION NORTE REF 925679983</t>
  </si>
  <si>
    <t>TRASFERENCIA RECIBIDA REF 256877931 No.R-5816</t>
  </si>
  <si>
    <t>TRASFERENCIA RECIBIDA REF 202220015949798 No.R-5817</t>
  </si>
  <si>
    <t>TRASFERENCIA RECIBIDA REF 4524000010195 No.R-5818</t>
  </si>
  <si>
    <t>TRASFERENCIA RECIBIDA REF 4524000010194 No.R-5819</t>
  </si>
  <si>
    <t>TRASFERENCIA RECIBIDA REF 4524000010197 No.R-5820</t>
  </si>
  <si>
    <t>TRASFERENCIA RECIBIDA REF 4524000010196 No.R-5821</t>
  </si>
  <si>
    <t>TRASFERENCIA RECIBIDA REF 25723660381 No.R-5822</t>
  </si>
  <si>
    <t>DEPOSITO RECIBIDO REF 257240210  No.R-5823</t>
  </si>
  <si>
    <t>DEPOSITO RECIBIDO REF 257240405 No.R-5824</t>
  </si>
  <si>
    <t>DEPOSITO RECIBIDO REF 220215000120310510 No.R-5825</t>
  </si>
  <si>
    <t>PAGO VIATICOS TALLER LEY 12-21 REF 257214049</t>
  </si>
  <si>
    <t xml:space="preserve">PAGO VIATICOS TALLER LEY 12-21 REF 257214043 </t>
  </si>
  <si>
    <t>PAGO VIATICOS TALLER LEY 12-21 REF 257214036</t>
  </si>
  <si>
    <t>PAGO VIATICOS TALLER LEY 12-21 REF 257214029</t>
  </si>
  <si>
    <t>PAGO VIATICOS ELECCIONES PROVINCIALES REF.257269219</t>
  </si>
  <si>
    <t>PAGO VIATICOS ELECCIONES PROVINCIALES REF. 257269222</t>
  </si>
  <si>
    <t>PAGO VIATICOS ELECCIONES PROVINCIALES REF. 257269225</t>
  </si>
  <si>
    <t>PAGO VIATICOS ELECCIONES PROVINCIALES REF. 257269228</t>
  </si>
  <si>
    <t>PAGO VIATICOS ELECCIONES PROVINCIALES REF. 257269231</t>
  </si>
  <si>
    <t>PAGO VIATICOS ELECCIONES PROVINCIALES REF. 257269235</t>
  </si>
  <si>
    <t>PAGO VIATICOS ELECCIONES PROVINCIALES REF. 257269241</t>
  </si>
  <si>
    <t>PAGO VIATICOS ELECCIONES PROVINCIALES REF. 257269244</t>
  </si>
  <si>
    <t>PAGO PUBLICIDAD PROCESO DE ELECCIONES REF. 257269249</t>
  </si>
  <si>
    <t>TRASFERENCIA RECIBIDA REF 4524000010187 No.R-5826</t>
  </si>
  <si>
    <t>TRASFERENCIA RECIBIDA REF 4524000030113 No.R-5827</t>
  </si>
  <si>
    <t>TRASFERENCIA RECIBIDA REF 4524000030114 No.R-5828</t>
  </si>
  <si>
    <t>TRASFERENCIA RECIBIDA REF 4524000030115  No.R-5829</t>
  </si>
  <si>
    <t>R-5830 NULO</t>
  </si>
  <si>
    <t>PAGO SERVICIOS  PRESTADO NOTARIO REF. 257345635</t>
  </si>
  <si>
    <t>PAGO ALMUERZO REPRESENTACION REF.253555591</t>
  </si>
  <si>
    <t>PAGO ALMUERZO  POR REPRESENTACION REF. 253761388</t>
  </si>
  <si>
    <t>PAGO ALMUERZO POR  REPRESENTACION REF. 257361393</t>
  </si>
  <si>
    <t>PAGO VIATICOS ELECCIONES PROVINCIALES REF. 257566142</t>
  </si>
  <si>
    <t>PAGO ALMUERZO POR  REPRESENTACION REF. 257576863</t>
  </si>
  <si>
    <t>TRASFERENCIA RECIBIDA REF 925776649  No.R-5831</t>
  </si>
  <si>
    <t>TRASFERENCIA RECIBIDA REF  925779369 No.R-5832</t>
  </si>
  <si>
    <t>DEPOSITO RECIBIDO REF 257787034  No.R-5833</t>
  </si>
  <si>
    <t>TRASFERENCIA RECIBIDA REF 257875849  No.R-5834</t>
  </si>
  <si>
    <t xml:space="preserve"> ARREGLO FLORAL PARA ALTAR DE LA PATRIA REF.257809756</t>
  </si>
  <si>
    <t>TRASFERENCIA RECIBIDA REF 25793963014 No.R-5835</t>
  </si>
  <si>
    <t>PAGO SERVICIOS DE ALQUILIER DE MANTELES REF.257919181</t>
  </si>
  <si>
    <t>PAGO SERVICIO BASICO REGION NORTE REF 257919187</t>
  </si>
  <si>
    <t>TRASFERENCIA RECIBIDA REF 257939630 No.R-5836</t>
  </si>
  <si>
    <t>TRASFERENCIA RECIBIDA REF 4524000010348 No.R-5837</t>
  </si>
  <si>
    <t>GASTOS INCURRIDOS CONMEMORACION LEY 12-21 REF.258029074</t>
  </si>
  <si>
    <t>TRASFERENCIA RECIBIDA REF 202220016246049 No.R-5838</t>
  </si>
  <si>
    <t>PAGO REEMBOLSO GASTOS INCURRIDOS REF.25807173</t>
  </si>
  <si>
    <t>TRASFERENCIA RECIBIDA REF 4524000010081 No.R-5839</t>
  </si>
  <si>
    <t>TRASFERENCIA RECIBIDA REF 4524000010082 No.R-5840</t>
  </si>
  <si>
    <t>TRASFERENCIA RECIBIDA REF 4524000010083 No.R-5841</t>
  </si>
  <si>
    <t>TRASFERENCIA RECIBIDA REF 258136786  No.R-5842</t>
  </si>
  <si>
    <t>TRASFERENCIA RECIBIDA REF 202220016262264No.R-5843</t>
  </si>
  <si>
    <t>TRASFERENCIA RECIBIDA REF202220016244067 No.R-5844</t>
  </si>
  <si>
    <t>TRASFERENCIA RECIBIDA REF20222001626697 No.R-5845</t>
  </si>
  <si>
    <t>DEPOSITO RECIBIDO REF.258280875 No.R-5846</t>
  </si>
  <si>
    <t>DEPOSITO RECIBIDO REF.220225005470010058 No.R-5847</t>
  </si>
  <si>
    <t>DEPOSITO RECIBIDO REF.220225003970060094 No.R-5848</t>
  </si>
  <si>
    <t xml:space="preserve">       Al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</si>
</sst>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6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6" fillId="0" borderId="0"/>
    <xf numFmtId="164" fontId="1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8" fillId="0" borderId="0" xfId="0" applyNumberFormat="1" applyFont="1" applyAlignment="1">
      <alignment horizontal="left"/>
    </xf>
    <xf numFmtId="43" fontId="9" fillId="0" borderId="1" xfId="1" applyFont="1" applyBorder="1"/>
    <xf numFmtId="164" fontId="9" fillId="0" borderId="1" xfId="0" applyNumberFormat="1" applyFont="1" applyBorder="1"/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43" fontId="12" fillId="0" borderId="1" xfId="1" applyFont="1" applyBorder="1"/>
    <xf numFmtId="43" fontId="12" fillId="2" borderId="1" xfId="1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left"/>
    </xf>
    <xf numFmtId="43" fontId="12" fillId="0" borderId="1" xfId="1" applyFont="1" applyFill="1" applyBorder="1"/>
    <xf numFmtId="43" fontId="14" fillId="2" borderId="1" xfId="1" applyFont="1" applyFill="1" applyBorder="1"/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0" borderId="0" xfId="0" applyFont="1"/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9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32" fillId="0" borderId="0" xfId="0" applyFont="1"/>
    <xf numFmtId="0" fontId="29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14" fontId="29" fillId="0" borderId="5" xfId="0" applyNumberFormat="1" applyFont="1" applyBorder="1" applyAlignment="1">
      <alignment horizontal="center"/>
    </xf>
    <xf numFmtId="164" fontId="15" fillId="4" borderId="10" xfId="0" applyNumberFormat="1" applyFont="1" applyFill="1" applyBorder="1"/>
    <xf numFmtId="0" fontId="25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9" fillId="0" borderId="0" xfId="0" applyFont="1"/>
    <xf numFmtId="0" fontId="37" fillId="2" borderId="0" xfId="4" applyFont="1" applyFill="1">
      <alignment wrapText="1"/>
    </xf>
    <xf numFmtId="0" fontId="38" fillId="2" borderId="0" xfId="4" applyFont="1" applyFill="1">
      <alignment wrapText="1"/>
    </xf>
    <xf numFmtId="0" fontId="39" fillId="0" borderId="0" xfId="2" applyFont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0" xfId="0" applyFont="1" applyFill="1"/>
    <xf numFmtId="0" fontId="3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/>
    </xf>
    <xf numFmtId="164" fontId="43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wrapText="1"/>
    </xf>
    <xf numFmtId="43" fontId="42" fillId="2" borderId="0" xfId="1" applyFont="1" applyFill="1" applyAlignment="1">
      <alignment horizontal="left" vertical="center"/>
    </xf>
    <xf numFmtId="0" fontId="44" fillId="2" borderId="0" xfId="0" quotePrefix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43" fontId="43" fillId="2" borderId="0" xfId="1" applyFont="1" applyFill="1" applyAlignment="1">
      <alignment horizontal="left" vertical="center"/>
    </xf>
    <xf numFmtId="0" fontId="45" fillId="2" borderId="0" xfId="0" applyFont="1" applyFill="1" applyAlignment="1">
      <alignment horizontal="left"/>
    </xf>
    <xf numFmtId="164" fontId="11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1" fillId="2" borderId="0" xfId="1" applyNumberFormat="1" applyFont="1" applyFill="1" applyAlignment="1">
      <alignment vertical="center"/>
    </xf>
    <xf numFmtId="164" fontId="17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43" fontId="43" fillId="2" borderId="11" xfId="1" applyFont="1" applyFill="1" applyBorder="1" applyAlignment="1">
      <alignment horizontal="left" vertical="center"/>
    </xf>
    <xf numFmtId="164" fontId="43" fillId="2" borderId="0" xfId="1" applyNumberFormat="1" applyFont="1" applyFill="1" applyAlignment="1">
      <alignment vertical="center" wrapText="1"/>
    </xf>
    <xf numFmtId="164" fontId="12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3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9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horizontal="left" vertical="center"/>
    </xf>
    <xf numFmtId="164" fontId="17" fillId="2" borderId="12" xfId="0" applyNumberFormat="1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43" fontId="41" fillId="2" borderId="0" xfId="1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43" fontId="46" fillId="2" borderId="0" xfId="1" applyFont="1" applyFill="1"/>
    <xf numFmtId="164" fontId="47" fillId="2" borderId="0" xfId="1" applyNumberFormat="1" applyFont="1" applyFill="1" applyAlignment="1">
      <alignment vertical="center" wrapText="1"/>
    </xf>
    <xf numFmtId="164" fontId="17" fillId="2" borderId="13" xfId="1" applyNumberFormat="1" applyFont="1" applyFill="1" applyBorder="1" applyAlignment="1">
      <alignment vertical="center" wrapText="1"/>
    </xf>
    <xf numFmtId="0" fontId="44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vertical="center" wrapText="1"/>
    </xf>
    <xf numFmtId="164" fontId="43" fillId="2" borderId="13" xfId="1" applyNumberFormat="1" applyFont="1" applyFill="1" applyBorder="1" applyAlignment="1">
      <alignment vertical="center" wrapText="1"/>
    </xf>
    <xf numFmtId="164" fontId="17" fillId="2" borderId="12" xfId="1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/>
    <xf numFmtId="14" fontId="48" fillId="2" borderId="0" xfId="0" applyNumberFormat="1" applyFont="1" applyFill="1" applyAlignment="1">
      <alignment horizontal="center"/>
    </xf>
    <xf numFmtId="0" fontId="13" fillId="0" borderId="0" xfId="0" applyFont="1"/>
    <xf numFmtId="14" fontId="50" fillId="2" borderId="0" xfId="0" applyNumberFormat="1" applyFont="1" applyFill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vertical="center" wrapText="1"/>
    </xf>
    <xf numFmtId="0" fontId="0" fillId="2" borderId="14" xfId="0" applyFill="1" applyBorder="1"/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6" fillId="2" borderId="0" xfId="0" applyFont="1" applyFill="1"/>
    <xf numFmtId="0" fontId="57" fillId="2" borderId="0" xfId="0" applyFont="1" applyFill="1"/>
    <xf numFmtId="0" fontId="57" fillId="2" borderId="0" xfId="0" applyFont="1" applyFill="1" applyAlignment="1">
      <alignment wrapText="1"/>
    </xf>
    <xf numFmtId="0" fontId="58" fillId="5" borderId="5" xfId="0" applyFont="1" applyFill="1" applyBorder="1" applyAlignment="1">
      <alignment horizontal="center" vertical="center" wrapText="1"/>
    </xf>
    <xf numFmtId="0" fontId="53" fillId="0" borderId="0" xfId="0" applyFont="1"/>
    <xf numFmtId="49" fontId="57" fillId="0" borderId="5" xfId="0" applyNumberFormat="1" applyFont="1" applyBorder="1" applyAlignment="1">
      <alignment horizontal="center" vertical="center"/>
    </xf>
    <xf numFmtId="14" fontId="62" fillId="0" borderId="5" xfId="0" applyNumberFormat="1" applyFont="1" applyBorder="1" applyAlignment="1">
      <alignment horizontal="center" vertical="center"/>
    </xf>
    <xf numFmtId="0" fontId="61" fillId="0" borderId="0" xfId="0" applyFont="1"/>
    <xf numFmtId="0" fontId="26" fillId="0" borderId="0" xfId="0" applyFo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4" fontId="54" fillId="0" borderId="0" xfId="0" applyNumberFormat="1" applyFont="1"/>
    <xf numFmtId="0" fontId="60" fillId="2" borderId="0" xfId="0" applyFont="1" applyFill="1"/>
    <xf numFmtId="0" fontId="59" fillId="2" borderId="0" xfId="0" applyFont="1" applyFill="1"/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70" fillId="0" borderId="0" xfId="0" applyFont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49" fontId="53" fillId="2" borderId="0" xfId="0" applyNumberFormat="1" applyFont="1" applyFill="1" applyAlignment="1">
      <alignment horizontal="center" wrapText="1"/>
    </xf>
    <xf numFmtId="0" fontId="53" fillId="0" borderId="0" xfId="0" applyFont="1" applyAlignment="1">
      <alignment wrapText="1"/>
    </xf>
    <xf numFmtId="0" fontId="48" fillId="2" borderId="0" xfId="0" applyFont="1" applyFill="1" applyAlignment="1">
      <alignment horizontal="left"/>
    </xf>
    <xf numFmtId="14" fontId="49" fillId="2" borderId="0" xfId="0" applyNumberFormat="1" applyFont="1" applyFill="1" applyAlignment="1">
      <alignment horizontal="left"/>
    </xf>
    <xf numFmtId="14" fontId="48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49" fillId="2" borderId="0" xfId="0" applyNumberFormat="1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left"/>
    </xf>
    <xf numFmtId="14" fontId="12" fillId="2" borderId="0" xfId="0" applyNumberFormat="1" applyFont="1" applyFill="1" applyAlignment="1">
      <alignment horizontal="center" vertical="top"/>
    </xf>
    <xf numFmtId="164" fontId="42" fillId="2" borderId="0" xfId="0" applyNumberFormat="1" applyFont="1" applyFill="1" applyAlignment="1">
      <alignment vertical="center" wrapText="1"/>
    </xf>
    <xf numFmtId="164" fontId="43" fillId="2" borderId="11" xfId="1" applyNumberFormat="1" applyFont="1" applyFill="1" applyBorder="1" applyAlignment="1">
      <alignment horizontal="center" vertical="center"/>
    </xf>
    <xf numFmtId="164" fontId="17" fillId="2" borderId="0" xfId="1" applyNumberFormat="1" applyFont="1" applyFill="1" applyAlignment="1">
      <alignment horizontal="center" vertical="center"/>
    </xf>
    <xf numFmtId="0" fontId="49" fillId="2" borderId="0" xfId="0" applyFont="1" applyFill="1"/>
    <xf numFmtId="0" fontId="71" fillId="5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2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7" fontId="53" fillId="2" borderId="0" xfId="11" applyFont="1" applyFill="1" applyBorder="1"/>
    <xf numFmtId="167" fontId="57" fillId="2" borderId="0" xfId="11" applyFont="1" applyFill="1" applyBorder="1"/>
    <xf numFmtId="167" fontId="60" fillId="0" borderId="0" xfId="11" applyFont="1" applyFill="1" applyBorder="1"/>
    <xf numFmtId="167" fontId="59" fillId="2" borderId="0" xfId="11" applyFont="1" applyFill="1" applyBorder="1"/>
    <xf numFmtId="0" fontId="64" fillId="2" borderId="0" xfId="0" applyFont="1" applyFill="1" applyAlignment="1">
      <alignment horizontal="left"/>
    </xf>
    <xf numFmtId="167" fontId="60" fillId="2" borderId="0" xfId="11" applyFont="1" applyFill="1" applyBorder="1" applyAlignment="1">
      <alignment vertical="center"/>
    </xf>
    <xf numFmtId="167" fontId="53" fillId="0" borderId="0" xfId="11" applyFont="1" applyFill="1" applyBorder="1"/>
    <xf numFmtId="0" fontId="57" fillId="0" borderId="8" xfId="0" applyFont="1" applyBorder="1" applyAlignment="1">
      <alignment horizontal="center"/>
    </xf>
    <xf numFmtId="0" fontId="54" fillId="2" borderId="0" xfId="0" applyFont="1" applyFill="1"/>
    <xf numFmtId="0" fontId="60" fillId="0" borderId="5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/>
    </xf>
    <xf numFmtId="164" fontId="15" fillId="4" borderId="5" xfId="0" applyNumberFormat="1" applyFont="1" applyFill="1" applyBorder="1"/>
    <xf numFmtId="164" fontId="15" fillId="4" borderId="9" xfId="0" applyNumberFormat="1" applyFont="1" applyFill="1" applyBorder="1"/>
    <xf numFmtId="0" fontId="7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5" fillId="2" borderId="0" xfId="0" applyFont="1" applyFill="1" applyAlignment="1">
      <alignment horizontal="center"/>
    </xf>
    <xf numFmtId="167" fontId="15" fillId="4" borderId="6" xfId="20" applyFont="1" applyFill="1" applyBorder="1" applyAlignment="1">
      <alignment horizontal="center" vertical="center"/>
    </xf>
    <xf numFmtId="167" fontId="31" fillId="0" borderId="5" xfId="20" applyFont="1" applyBorder="1" applyAlignment="1">
      <alignment horizontal="center"/>
    </xf>
    <xf numFmtId="167" fontId="31" fillId="0" borderId="20" xfId="20" applyFont="1" applyFill="1" applyBorder="1" applyAlignment="1">
      <alignment horizontal="right"/>
    </xf>
    <xf numFmtId="49" fontId="31" fillId="0" borderId="20" xfId="20" applyNumberFormat="1" applyFont="1" applyFill="1" applyBorder="1" applyAlignment="1">
      <alignment horizontal="center"/>
    </xf>
    <xf numFmtId="167" fontId="31" fillId="0" borderId="5" xfId="20" applyFont="1" applyFill="1" applyBorder="1" applyAlignment="1">
      <alignment horizontal="center"/>
    </xf>
    <xf numFmtId="49" fontId="31" fillId="0" borderId="17" xfId="20" applyNumberFormat="1" applyFont="1" applyFill="1" applyBorder="1" applyAlignment="1">
      <alignment horizontal="center"/>
    </xf>
    <xf numFmtId="49" fontId="31" fillId="0" borderId="5" xfId="20" applyNumberFormat="1" applyFont="1" applyFill="1" applyBorder="1" applyAlignment="1">
      <alignment horizontal="center"/>
    </xf>
    <xf numFmtId="49" fontId="31" fillId="0" borderId="22" xfId="20" applyNumberFormat="1" applyFont="1" applyFill="1" applyBorder="1" applyAlignment="1">
      <alignment horizontal="center"/>
    </xf>
    <xf numFmtId="167" fontId="31" fillId="0" borderId="17" xfId="2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49" fontId="31" fillId="0" borderId="21" xfId="20" applyNumberFormat="1" applyFont="1" applyFill="1" applyBorder="1" applyAlignment="1">
      <alignment horizontal="center"/>
    </xf>
    <xf numFmtId="43" fontId="30" fillId="0" borderId="5" xfId="1" applyFont="1" applyFill="1" applyBorder="1" applyAlignment="1">
      <alignment horizontal="center"/>
    </xf>
    <xf numFmtId="43" fontId="30" fillId="0" borderId="5" xfId="1" applyFont="1" applyFill="1" applyBorder="1"/>
    <xf numFmtId="43" fontId="30" fillId="0" borderId="5" xfId="1" applyFont="1" applyBorder="1"/>
    <xf numFmtId="0" fontId="31" fillId="0" borderId="5" xfId="1" applyNumberFormat="1" applyFont="1" applyFill="1" applyBorder="1" applyAlignment="1">
      <alignment horizontal="center"/>
    </xf>
    <xf numFmtId="0" fontId="28" fillId="4" borderId="23" xfId="0" applyFont="1" applyFill="1" applyBorder="1" applyAlignment="1">
      <alignment horizontal="center" vertical="center" wrapText="1"/>
    </xf>
    <xf numFmtId="167" fontId="31" fillId="0" borderId="20" xfId="20" applyFont="1" applyFill="1" applyBorder="1" applyAlignment="1">
      <alignment horizontal="center"/>
    </xf>
    <xf numFmtId="167" fontId="31" fillId="0" borderId="24" xfId="20" applyFont="1" applyFill="1" applyBorder="1" applyAlignment="1">
      <alignment horizontal="center"/>
    </xf>
    <xf numFmtId="167" fontId="31" fillId="0" borderId="25" xfId="20" applyFont="1" applyFill="1" applyBorder="1" applyAlignment="1">
      <alignment horizontal="center"/>
    </xf>
    <xf numFmtId="43" fontId="31" fillId="0" borderId="26" xfId="1" applyFont="1" applyFill="1" applyBorder="1" applyAlignment="1">
      <alignment horizontal="center"/>
    </xf>
    <xf numFmtId="0" fontId="28" fillId="4" borderId="2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 wrapText="1"/>
    </xf>
    <xf numFmtId="164" fontId="15" fillId="4" borderId="6" xfId="0" applyNumberFormat="1" applyFont="1" applyFill="1" applyBorder="1"/>
    <xf numFmtId="43" fontId="15" fillId="4" borderId="30" xfId="1" applyFont="1" applyFill="1" applyBorder="1"/>
    <xf numFmtId="49" fontId="26" fillId="0" borderId="8" xfId="18" applyNumberFormat="1" applyFont="1" applyBorder="1" applyAlignment="1">
      <alignment horizontal="center"/>
    </xf>
    <xf numFmtId="43" fontId="13" fillId="2" borderId="1" xfId="1" applyFont="1" applyFill="1" applyBorder="1"/>
    <xf numFmtId="0" fontId="26" fillId="0" borderId="5" xfId="0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 vertical="center"/>
    </xf>
    <xf numFmtId="49" fontId="59" fillId="0" borderId="5" xfId="0" applyNumberFormat="1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/>
    </xf>
    <xf numFmtId="49" fontId="57" fillId="0" borderId="8" xfId="0" applyNumberFormat="1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164" fontId="17" fillId="2" borderId="11" xfId="1" applyNumberFormat="1" applyFont="1" applyFill="1" applyBorder="1" applyAlignment="1">
      <alignment vertical="center" wrapText="1"/>
    </xf>
    <xf numFmtId="164" fontId="43" fillId="2" borderId="11" xfId="1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37" fillId="2" borderId="0" xfId="4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14" fontId="33" fillId="4" borderId="29" xfId="0" applyNumberFormat="1" applyFont="1" applyFill="1" applyBorder="1" applyAlignment="1">
      <alignment horizontal="center"/>
    </xf>
    <xf numFmtId="14" fontId="33" fillId="4" borderId="6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center" vertical="center"/>
    </xf>
    <xf numFmtId="0" fontId="55" fillId="2" borderId="0" xfId="2" applyFont="1" applyFill="1" applyBorder="1" applyAlignment="1">
      <alignment horizontal="center" vertical="center"/>
    </xf>
    <xf numFmtId="0" fontId="56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 wrapText="1"/>
    </xf>
    <xf numFmtId="0" fontId="66" fillId="2" borderId="16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4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 vertical="center"/>
    </xf>
    <xf numFmtId="0" fontId="51" fillId="0" borderId="15" xfId="0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38" fillId="2" borderId="0" xfId="4" applyFont="1" applyFill="1" applyAlignment="1">
      <alignment horizontal="center" wrapText="1"/>
    </xf>
    <xf numFmtId="0" fontId="39" fillId="0" borderId="0" xfId="2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54" fillId="5" borderId="5" xfId="0" applyFont="1" applyFill="1" applyBorder="1" applyAlignment="1">
      <alignment horizontal="center" vertical="center" wrapText="1"/>
    </xf>
    <xf numFmtId="167" fontId="58" fillId="5" borderId="5" xfId="11" applyFont="1" applyFill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164" fontId="57" fillId="0" borderId="5" xfId="24" applyFont="1" applyFill="1" applyBorder="1" applyAlignment="1">
      <alignment horizontal="center" vertical="center"/>
    </xf>
    <xf numFmtId="164" fontId="59" fillId="0" borderId="8" xfId="24" applyFont="1" applyBorder="1" applyAlignment="1">
      <alignment vertical="center"/>
    </xf>
    <xf numFmtId="164" fontId="57" fillId="0" borderId="8" xfId="24" applyFont="1" applyBorder="1" applyAlignment="1">
      <alignment vertical="center"/>
    </xf>
    <xf numFmtId="0" fontId="60" fillId="0" borderId="5" xfId="0" applyFont="1" applyBorder="1" applyAlignment="1">
      <alignment horizontal="center" vertical="center" wrapText="1"/>
    </xf>
    <xf numFmtId="164" fontId="57" fillId="0" borderId="8" xfId="24" applyFont="1" applyFill="1" applyBorder="1" applyAlignment="1">
      <alignment horizontal="center" vertical="center"/>
    </xf>
    <xf numFmtId="164" fontId="59" fillId="0" borderId="8" xfId="24" applyFont="1" applyBorder="1" applyAlignment="1">
      <alignment horizontal="center" vertical="center"/>
    </xf>
    <xf numFmtId="164" fontId="57" fillId="0" borderId="8" xfId="24" applyFont="1" applyBorder="1" applyAlignment="1">
      <alignment horizontal="center" vertical="center"/>
    </xf>
    <xf numFmtId="164" fontId="54" fillId="0" borderId="8" xfId="24" applyFont="1" applyBorder="1"/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8" fillId="4" borderId="3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31" xfId="0" applyFont="1" applyFill="1" applyBorder="1" applyAlignment="1">
      <alignment horizontal="center" vertical="center" wrapText="1"/>
    </xf>
    <xf numFmtId="164" fontId="30" fillId="0" borderId="5" xfId="24" applyFont="1" applyFill="1" applyBorder="1" applyAlignment="1">
      <alignment horizontal="center"/>
    </xf>
    <xf numFmtId="49" fontId="31" fillId="0" borderId="5" xfId="24" applyNumberFormat="1" applyFont="1" applyFill="1" applyBorder="1" applyAlignment="1">
      <alignment horizontal="center"/>
    </xf>
    <xf numFmtId="164" fontId="31" fillId="0" borderId="5" xfId="24" applyFont="1" applyFill="1" applyBorder="1" applyAlignment="1">
      <alignment horizontal="center"/>
    </xf>
    <xf numFmtId="49" fontId="31" fillId="0" borderId="17" xfId="24" applyNumberFormat="1" applyFont="1" applyFill="1" applyBorder="1" applyAlignment="1">
      <alignment horizontal="center"/>
    </xf>
    <xf numFmtId="164" fontId="31" fillId="0" borderId="8" xfId="24" applyFont="1" applyFill="1" applyBorder="1" applyAlignment="1">
      <alignment horizontal="center"/>
    </xf>
    <xf numFmtId="49" fontId="31" fillId="0" borderId="20" xfId="24" applyNumberFormat="1" applyFont="1" applyFill="1" applyBorder="1" applyAlignment="1">
      <alignment horizontal="center"/>
    </xf>
    <xf numFmtId="164" fontId="31" fillId="0" borderId="20" xfId="24" applyFont="1" applyFill="1" applyBorder="1" applyAlignment="1">
      <alignment horizontal="right"/>
    </xf>
    <xf numFmtId="164" fontId="31" fillId="0" borderId="5" xfId="24" applyFont="1" applyBorder="1" applyAlignment="1">
      <alignment horizontal="center"/>
    </xf>
    <xf numFmtId="164" fontId="30" fillId="0" borderId="5" xfId="24" applyFont="1" applyFill="1" applyBorder="1"/>
    <xf numFmtId="164" fontId="30" fillId="0" borderId="5" xfId="0" applyNumberFormat="1" applyFont="1" applyBorder="1"/>
    <xf numFmtId="0" fontId="29" fillId="0" borderId="5" xfId="0" applyFont="1" applyBorder="1" applyAlignment="1">
      <alignment horizontal="left" wrapText="1"/>
    </xf>
    <xf numFmtId="49" fontId="31" fillId="0" borderId="8" xfId="24" applyNumberFormat="1" applyFont="1" applyFill="1" applyBorder="1" applyAlignment="1">
      <alignment horizontal="center"/>
    </xf>
    <xf numFmtId="49" fontId="31" fillId="0" borderId="21" xfId="24" applyNumberFormat="1" applyFont="1" applyFill="1" applyBorder="1" applyAlignment="1">
      <alignment horizontal="center"/>
    </xf>
    <xf numFmtId="164" fontId="31" fillId="0" borderId="17" xfId="24" applyFont="1" applyFill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33" xfId="0" applyNumberFormat="1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166" fontId="29" fillId="0" borderId="35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Border="1" applyAlignment="1">
      <alignment horizontal="left"/>
    </xf>
    <xf numFmtId="49" fontId="31" fillId="0" borderId="6" xfId="24" applyNumberFormat="1" applyFont="1" applyFill="1" applyBorder="1" applyAlignment="1">
      <alignment horizontal="center"/>
    </xf>
    <xf numFmtId="49" fontId="31" fillId="0" borderId="36" xfId="24" applyNumberFormat="1" applyFont="1" applyFill="1" applyBorder="1" applyAlignment="1">
      <alignment horizontal="center"/>
    </xf>
    <xf numFmtId="49" fontId="31" fillId="0" borderId="7" xfId="24" applyNumberFormat="1" applyFont="1" applyFill="1" applyBorder="1" applyAlignment="1">
      <alignment horizontal="center"/>
    </xf>
    <xf numFmtId="49" fontId="31" fillId="0" borderId="22" xfId="24" applyNumberFormat="1" applyFont="1" applyFill="1" applyBorder="1" applyAlignment="1">
      <alignment horizontal="center"/>
    </xf>
    <xf numFmtId="0" fontId="29" fillId="0" borderId="34" xfId="0" applyFont="1" applyBorder="1" applyAlignment="1">
      <alignment horizontal="left"/>
    </xf>
    <xf numFmtId="164" fontId="30" fillId="0" borderId="34" xfId="24" applyFont="1" applyFill="1" applyBorder="1" applyAlignment="1">
      <alignment horizontal="center"/>
    </xf>
    <xf numFmtId="14" fontId="33" fillId="4" borderId="37" xfId="0" applyNumberFormat="1" applyFont="1" applyFill="1" applyBorder="1" applyAlignment="1">
      <alignment horizontal="center"/>
    </xf>
    <xf numFmtId="14" fontId="33" fillId="4" borderId="38" xfId="0" applyNumberFormat="1" applyFont="1" applyFill="1" applyBorder="1" applyAlignment="1">
      <alignment horizontal="center"/>
    </xf>
    <xf numFmtId="14" fontId="33" fillId="4" borderId="9" xfId="0" applyNumberFormat="1" applyFont="1" applyFill="1" applyBorder="1" applyAlignment="1">
      <alignment horizontal="center"/>
    </xf>
    <xf numFmtId="164" fontId="15" fillId="4" borderId="39" xfId="0" applyNumberFormat="1" applyFont="1" applyFill="1" applyBorder="1"/>
    <xf numFmtId="164" fontId="15" fillId="4" borderId="6" xfId="24" applyFont="1" applyFill="1" applyBorder="1" applyAlignment="1">
      <alignment horizontal="center" vertical="center"/>
    </xf>
    <xf numFmtId="164" fontId="15" fillId="0" borderId="0" xfId="0" applyNumberFormat="1" applyFont="1"/>
    <xf numFmtId="0" fontId="7" fillId="0" borderId="0" xfId="0" applyFont="1"/>
    <xf numFmtId="0" fontId="77" fillId="0" borderId="0" xfId="0" applyFont="1" applyAlignment="1">
      <alignment horizontal="center"/>
    </xf>
    <xf numFmtId="164" fontId="7" fillId="0" borderId="0" xfId="0" applyNumberFormat="1" applyFont="1"/>
  </cellXfs>
  <cellStyles count="25">
    <cellStyle name="Excel Built-in Normal" xfId="23" xr:uid="{D162E920-8460-455E-AF60-13312415D34E}"/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12" xfId="14" xr:uid="{3E2A585B-3341-4D03-ADB1-4C9FD9366BAE}"/>
    <cellStyle name="Millares 13" xfId="15" xr:uid="{5336DBFB-F73C-4B45-8952-327856822271}"/>
    <cellStyle name="Millares 14" xfId="16" xr:uid="{082DA715-810D-4C70-A73E-CF8DF092ABAE}"/>
    <cellStyle name="Millares 15" xfId="17" xr:uid="{584AD267-1E27-4B12-BFD0-DAD0CD502CD0}"/>
    <cellStyle name="Millares 16" xfId="19" xr:uid="{4120B75E-AC3A-4237-BE6F-267F61E76119}"/>
    <cellStyle name="Millares 17" xfId="20" xr:uid="{BC640F19-9CDB-4C1C-90EA-7E3B0DE0E894}"/>
    <cellStyle name="Millares 18" xfId="21" xr:uid="{E6508417-4BE4-4C5A-8435-5461D42E5082}"/>
    <cellStyle name="Millares 19" xfId="22" xr:uid="{B686A603-0BC8-45AC-BB19-3FA013CE1364}"/>
    <cellStyle name="Millares 2" xfId="3" xr:uid="{32165E0E-99C4-41A8-947D-82E45FDF9AF1}"/>
    <cellStyle name="Millares 20" xfId="24" xr:uid="{638D9F58-8EF8-4951-BE87-736C16F6B44F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 2" xfId="18" xr:uid="{AC1C7F15-A61C-42E0-B7FF-53E698A0BEAD}"/>
    <cellStyle name="Normal_D2006" xfId="4" xr:uid="{9899CFF4-338F-43E0-BFB8-D75D4B3335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</xdr:colOff>
      <xdr:row>0</xdr:row>
      <xdr:rowOff>0</xdr:rowOff>
    </xdr:from>
    <xdr:ext cx="104775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C52B13B3-7ACA-42B5-B18A-628FE796B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0"/>
          <a:ext cx="1047750" cy="6477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D1B1DA74-A0F9-416E-9376-BA2ABB91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2F2E3525-C232-403A-9212-5FEA31AD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9F95E82-39A3-4599-8C35-40770FBB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D6AEBF3C-DEB0-4707-8C43-C5149455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CBA2700D-11CA-4C53-B945-4215440B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3698EE6C-F203-44DE-B98E-BF8F744AA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9275988"/>
          <a:ext cx="766094" cy="4946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1457325</xdr:colOff>
      <xdr:row>0</xdr:row>
      <xdr:rowOff>19050</xdr:rowOff>
    </xdr:from>
    <xdr:to>
      <xdr:col>4</xdr:col>
      <xdr:colOff>371475</xdr:colOff>
      <xdr:row>5</xdr:row>
      <xdr:rowOff>156406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EBDBBE-8D17-42E1-AC90-B153C51BB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9050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50F737-6FCB-45EC-B675-FDEE9909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55DB7F-30C7-4826-8DA2-7B1C40A9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5A04ED7E-0C18-4AD4-B9CF-02BF606B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06720AD-CF25-46BA-BE49-1EE11869EBBE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</sheetNames>
    <sheetDataSet>
      <sheetData sheetId="0">
        <row r="73">
          <cell r="H73">
            <v>2612987.7100000004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808C-2260-4E3C-BBC2-CC9EE5F9EBB9}">
  <sheetPr>
    <pageSetUpPr fitToPage="1"/>
  </sheetPr>
  <dimension ref="A1:M209"/>
  <sheetViews>
    <sheetView showGridLines="0" view="pageBreakPreview" zoomScaleNormal="100" zoomScaleSheetLayoutView="100" workbookViewId="0">
      <selection activeCell="Q24" sqref="Q24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28515625" hidden="1" customWidth="1"/>
    <col min="9" max="9" width="13.140625" hidden="1" customWidth="1"/>
    <col min="10" max="10" width="17" hidden="1" customWidth="1"/>
    <col min="11" max="11" width="11.7109375" hidden="1" customWidth="1"/>
    <col min="12" max="12" width="13" hidden="1" customWidth="1"/>
    <col min="13" max="13" width="5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ht="26.25" customHeight="1" x14ac:dyDescent="0.25">
      <c r="A4" s="212" t="s">
        <v>15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3" ht="15.75" x14ac:dyDescent="0.25">
      <c r="A5" s="213" t="s">
        <v>16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3" ht="15.75" thickBot="1" x14ac:dyDescent="0.3">
      <c r="A6" s="214" t="s">
        <v>501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42.75" x14ac:dyDescent="0.25">
      <c r="A7" s="182" t="s">
        <v>17</v>
      </c>
      <c r="B7" s="183" t="s">
        <v>18</v>
      </c>
      <c r="C7" s="183" t="s">
        <v>19</v>
      </c>
      <c r="D7" s="184" t="s">
        <v>20</v>
      </c>
      <c r="E7" s="183" t="s">
        <v>21</v>
      </c>
      <c r="F7" s="184" t="s">
        <v>500</v>
      </c>
      <c r="G7" s="185" t="s">
        <v>22</v>
      </c>
      <c r="H7" s="177" t="s">
        <v>21</v>
      </c>
      <c r="I7" s="151" t="s">
        <v>417</v>
      </c>
      <c r="J7" s="152" t="s">
        <v>22</v>
      </c>
      <c r="K7" s="153" t="s">
        <v>436</v>
      </c>
      <c r="L7" s="29" t="s">
        <v>21</v>
      </c>
      <c r="M7" s="30" t="s">
        <v>22</v>
      </c>
    </row>
    <row r="8" spans="1:13" s="35" customFormat="1" ht="12.75" x14ac:dyDescent="0.2">
      <c r="A8" s="31">
        <v>44503</v>
      </c>
      <c r="B8" s="32" t="s">
        <v>23</v>
      </c>
      <c r="C8" s="33" t="s">
        <v>24</v>
      </c>
      <c r="D8" s="34" t="s">
        <v>25</v>
      </c>
      <c r="E8" s="173">
        <v>3.7</v>
      </c>
      <c r="F8" s="168">
        <v>165</v>
      </c>
      <c r="G8" s="181">
        <f t="shared" ref="G8:G39" si="0">E8*F8</f>
        <v>610.5</v>
      </c>
      <c r="H8" s="178">
        <v>3.7</v>
      </c>
      <c r="I8" s="167"/>
      <c r="J8" s="166">
        <f t="shared" ref="J8:J39" si="1">H8*I8</f>
        <v>0</v>
      </c>
      <c r="K8" s="165"/>
      <c r="L8" s="164">
        <v>3.7</v>
      </c>
      <c r="M8" s="163">
        <f t="shared" ref="M8:M39" si="2">+K8*L8</f>
        <v>0</v>
      </c>
    </row>
    <row r="9" spans="1:13" s="35" customFormat="1" ht="12.75" x14ac:dyDescent="0.2">
      <c r="A9" s="31">
        <v>44543</v>
      </c>
      <c r="B9" s="32" t="s">
        <v>26</v>
      </c>
      <c r="C9" s="33" t="s">
        <v>27</v>
      </c>
      <c r="D9" s="34" t="s">
        <v>28</v>
      </c>
      <c r="E9" s="173">
        <v>226.1</v>
      </c>
      <c r="F9" s="168">
        <v>24</v>
      </c>
      <c r="G9" s="181">
        <f t="shared" si="0"/>
        <v>5426.4</v>
      </c>
      <c r="H9" s="178">
        <v>224.2</v>
      </c>
      <c r="I9" s="167"/>
      <c r="J9" s="166">
        <f t="shared" si="1"/>
        <v>0</v>
      </c>
      <c r="K9" s="165"/>
      <c r="L9" s="164">
        <v>226.1</v>
      </c>
      <c r="M9" s="163">
        <f t="shared" si="2"/>
        <v>0</v>
      </c>
    </row>
    <row r="10" spans="1:13" s="35" customFormat="1" ht="12.75" x14ac:dyDescent="0.2">
      <c r="A10" s="31">
        <v>44365</v>
      </c>
      <c r="B10" s="32" t="s">
        <v>30</v>
      </c>
      <c r="C10" s="33" t="s">
        <v>31</v>
      </c>
      <c r="D10" s="34" t="s">
        <v>32</v>
      </c>
      <c r="E10" s="173">
        <v>24</v>
      </c>
      <c r="F10" s="168">
        <v>552</v>
      </c>
      <c r="G10" s="181">
        <f t="shared" si="0"/>
        <v>13248</v>
      </c>
      <c r="H10" s="178">
        <v>198</v>
      </c>
      <c r="I10" s="167"/>
      <c r="J10" s="166">
        <f t="shared" si="1"/>
        <v>0</v>
      </c>
      <c r="K10" s="165"/>
      <c r="L10" s="164">
        <v>24</v>
      </c>
      <c r="M10" s="163">
        <f t="shared" si="2"/>
        <v>0</v>
      </c>
    </row>
    <row r="11" spans="1:13" s="35" customFormat="1" ht="12.75" x14ac:dyDescent="0.2">
      <c r="A11" s="31">
        <v>44543</v>
      </c>
      <c r="B11" s="32" t="s">
        <v>26</v>
      </c>
      <c r="C11" s="33" t="s">
        <v>33</v>
      </c>
      <c r="D11" s="34" t="s">
        <v>34</v>
      </c>
      <c r="E11" s="173">
        <v>310.51</v>
      </c>
      <c r="F11" s="168">
        <v>7</v>
      </c>
      <c r="G11" s="181">
        <f t="shared" si="0"/>
        <v>2173.5699999999997</v>
      </c>
      <c r="H11" s="178">
        <v>417.72</v>
      </c>
      <c r="I11" s="167"/>
      <c r="J11" s="166">
        <f t="shared" si="1"/>
        <v>0</v>
      </c>
      <c r="K11" s="165"/>
      <c r="L11" s="164">
        <v>310.51</v>
      </c>
      <c r="M11" s="163">
        <f t="shared" si="2"/>
        <v>0</v>
      </c>
    </row>
    <row r="12" spans="1:13" s="35" customFormat="1" ht="12.75" x14ac:dyDescent="0.2">
      <c r="A12" s="31">
        <v>44487</v>
      </c>
      <c r="B12" s="32" t="s">
        <v>487</v>
      </c>
      <c r="C12" s="33" t="s">
        <v>35</v>
      </c>
      <c r="D12" s="34" t="s">
        <v>418</v>
      </c>
      <c r="E12" s="173">
        <v>525.1</v>
      </c>
      <c r="F12" s="168">
        <v>17</v>
      </c>
      <c r="G12" s="181">
        <f t="shared" si="0"/>
        <v>8926.7000000000007</v>
      </c>
      <c r="H12" s="178">
        <v>604.42999999999995</v>
      </c>
      <c r="I12" s="167"/>
      <c r="J12" s="166">
        <f t="shared" si="1"/>
        <v>0</v>
      </c>
      <c r="K12" s="165"/>
      <c r="L12" s="164">
        <v>604.42999999999995</v>
      </c>
      <c r="M12" s="163">
        <f t="shared" si="2"/>
        <v>0</v>
      </c>
    </row>
    <row r="13" spans="1:13" s="35" customFormat="1" ht="12.75" x14ac:dyDescent="0.2">
      <c r="A13" s="31">
        <v>44503</v>
      </c>
      <c r="B13" s="32" t="s">
        <v>26</v>
      </c>
      <c r="C13" s="33" t="s">
        <v>37</v>
      </c>
      <c r="D13" s="34" t="s">
        <v>418</v>
      </c>
      <c r="E13" s="174">
        <v>754.27</v>
      </c>
      <c r="F13" s="168">
        <v>9</v>
      </c>
      <c r="G13" s="181">
        <f t="shared" si="0"/>
        <v>6788.43</v>
      </c>
      <c r="H13" s="178">
        <v>373.67</v>
      </c>
      <c r="I13" s="167"/>
      <c r="J13" s="166">
        <f t="shared" si="1"/>
        <v>0</v>
      </c>
      <c r="K13" s="165"/>
      <c r="L13" s="164">
        <v>373.67</v>
      </c>
      <c r="M13" s="163">
        <f t="shared" si="2"/>
        <v>0</v>
      </c>
    </row>
    <row r="14" spans="1:13" s="35" customFormat="1" ht="12.75" x14ac:dyDescent="0.2">
      <c r="A14" s="31">
        <v>43566</v>
      </c>
      <c r="B14" s="32" t="s">
        <v>36</v>
      </c>
      <c r="C14" s="33" t="s">
        <v>39</v>
      </c>
      <c r="D14" s="34" t="s">
        <v>38</v>
      </c>
      <c r="E14" s="173">
        <v>373.67</v>
      </c>
      <c r="F14" s="168">
        <v>7</v>
      </c>
      <c r="G14" s="181">
        <f t="shared" si="0"/>
        <v>2615.69</v>
      </c>
      <c r="H14" s="178">
        <v>313.95</v>
      </c>
      <c r="I14" s="167"/>
      <c r="J14" s="166">
        <f t="shared" si="1"/>
        <v>0</v>
      </c>
      <c r="K14" s="165"/>
      <c r="L14" s="164">
        <v>313.95</v>
      </c>
      <c r="M14" s="163">
        <f t="shared" si="2"/>
        <v>0</v>
      </c>
    </row>
    <row r="15" spans="1:13" s="35" customFormat="1" ht="12.75" x14ac:dyDescent="0.2">
      <c r="A15" s="31">
        <v>44543</v>
      </c>
      <c r="B15" s="32" t="s">
        <v>26</v>
      </c>
      <c r="C15" s="33" t="s">
        <v>41</v>
      </c>
      <c r="D15" s="34" t="s">
        <v>40</v>
      </c>
      <c r="E15" s="174">
        <v>106.6</v>
      </c>
      <c r="F15" s="168">
        <v>39</v>
      </c>
      <c r="G15" s="181">
        <f t="shared" si="0"/>
        <v>4157.3999999999996</v>
      </c>
      <c r="H15" s="178">
        <v>75.52</v>
      </c>
      <c r="I15" s="167"/>
      <c r="J15" s="166">
        <f t="shared" si="1"/>
        <v>0</v>
      </c>
      <c r="K15" s="165"/>
      <c r="L15" s="164">
        <v>75.52</v>
      </c>
      <c r="M15" s="163">
        <f t="shared" si="2"/>
        <v>0</v>
      </c>
    </row>
    <row r="16" spans="1:13" s="35" customFormat="1" ht="12.75" x14ac:dyDescent="0.2">
      <c r="A16" s="31">
        <v>44123</v>
      </c>
      <c r="B16" s="32" t="s">
        <v>30</v>
      </c>
      <c r="C16" s="33" t="s">
        <v>43</v>
      </c>
      <c r="D16" s="34" t="s">
        <v>42</v>
      </c>
      <c r="E16" s="173">
        <v>531</v>
      </c>
      <c r="F16" s="168">
        <v>2</v>
      </c>
      <c r="G16" s="181">
        <f t="shared" si="0"/>
        <v>1062</v>
      </c>
      <c r="H16" s="178">
        <v>728.53200000000004</v>
      </c>
      <c r="I16" s="167"/>
      <c r="J16" s="166">
        <f t="shared" si="1"/>
        <v>0</v>
      </c>
      <c r="K16" s="165"/>
      <c r="L16" s="164">
        <v>728.53200000000004</v>
      </c>
      <c r="M16" s="163">
        <f t="shared" si="2"/>
        <v>0</v>
      </c>
    </row>
    <row r="17" spans="1:13" s="35" customFormat="1" ht="12.75" x14ac:dyDescent="0.2">
      <c r="A17" s="31">
        <v>44545</v>
      </c>
      <c r="B17" s="32" t="s">
        <v>30</v>
      </c>
      <c r="C17" s="33" t="s">
        <v>44</v>
      </c>
      <c r="D17" s="36" t="s">
        <v>389</v>
      </c>
      <c r="E17" s="173">
        <v>162.62</v>
      </c>
      <c r="F17" s="168">
        <v>37</v>
      </c>
      <c r="G17" s="181">
        <f t="shared" si="0"/>
        <v>6016.9400000000005</v>
      </c>
      <c r="H17" s="178">
        <v>128.05000000000001</v>
      </c>
      <c r="I17" s="167"/>
      <c r="J17" s="166">
        <f t="shared" si="1"/>
        <v>0</v>
      </c>
      <c r="K17" s="165"/>
      <c r="L17" s="164">
        <v>128.05000000000001</v>
      </c>
      <c r="M17" s="163">
        <f t="shared" si="2"/>
        <v>0</v>
      </c>
    </row>
    <row r="18" spans="1:13" s="35" customFormat="1" ht="12.75" x14ac:dyDescent="0.2">
      <c r="A18" s="31">
        <v>44281</v>
      </c>
      <c r="B18" s="32" t="s">
        <v>45</v>
      </c>
      <c r="C18" s="33" t="s">
        <v>47</v>
      </c>
      <c r="D18" s="34" t="s">
        <v>46</v>
      </c>
      <c r="E18" s="173">
        <v>253.7</v>
      </c>
      <c r="F18" s="168">
        <v>1</v>
      </c>
      <c r="G18" s="181">
        <f t="shared" si="0"/>
        <v>253.7</v>
      </c>
      <c r="H18" s="178">
        <v>767</v>
      </c>
      <c r="I18" s="167"/>
      <c r="J18" s="166">
        <f t="shared" si="1"/>
        <v>0</v>
      </c>
      <c r="K18" s="165"/>
      <c r="L18" s="164">
        <v>767</v>
      </c>
      <c r="M18" s="163">
        <f t="shared" si="2"/>
        <v>0</v>
      </c>
    </row>
    <row r="19" spans="1:13" s="35" customFormat="1" ht="12.75" x14ac:dyDescent="0.2">
      <c r="A19" s="31">
        <v>44123</v>
      </c>
      <c r="B19" s="32" t="s">
        <v>48</v>
      </c>
      <c r="C19" s="33" t="s">
        <v>50</v>
      </c>
      <c r="D19" s="34" t="s">
        <v>49</v>
      </c>
      <c r="E19" s="174">
        <v>360</v>
      </c>
      <c r="F19" s="168">
        <v>1</v>
      </c>
      <c r="G19" s="181">
        <f t="shared" si="0"/>
        <v>360</v>
      </c>
      <c r="H19" s="178">
        <v>2000.1</v>
      </c>
      <c r="I19" s="167"/>
      <c r="J19" s="166">
        <f t="shared" si="1"/>
        <v>0</v>
      </c>
      <c r="K19" s="165"/>
      <c r="L19" s="164">
        <v>2000.1</v>
      </c>
      <c r="M19" s="163">
        <f t="shared" si="2"/>
        <v>0</v>
      </c>
    </row>
    <row r="20" spans="1:13" s="35" customFormat="1" ht="12.75" x14ac:dyDescent="0.2">
      <c r="A20" s="31">
        <v>44281</v>
      </c>
      <c r="B20" s="32" t="s">
        <v>45</v>
      </c>
      <c r="C20" s="33" t="s">
        <v>52</v>
      </c>
      <c r="D20" s="34" t="s">
        <v>51</v>
      </c>
      <c r="E20" s="173">
        <v>2695.12</v>
      </c>
      <c r="F20" s="168">
        <v>1</v>
      </c>
      <c r="G20" s="181">
        <f t="shared" si="0"/>
        <v>2695.12</v>
      </c>
      <c r="H20" s="178">
        <v>2065</v>
      </c>
      <c r="I20" s="167"/>
      <c r="J20" s="166">
        <f t="shared" si="1"/>
        <v>0</v>
      </c>
      <c r="K20" s="165"/>
      <c r="L20" s="164">
        <v>2065</v>
      </c>
      <c r="M20" s="163">
        <f t="shared" si="2"/>
        <v>0</v>
      </c>
    </row>
    <row r="21" spans="1:13" s="35" customFormat="1" ht="12.75" x14ac:dyDescent="0.2">
      <c r="A21" s="31">
        <v>44281</v>
      </c>
      <c r="B21" s="32" t="s">
        <v>45</v>
      </c>
      <c r="C21" s="33" t="s">
        <v>54</v>
      </c>
      <c r="D21" s="34" t="s">
        <v>53</v>
      </c>
      <c r="E21" s="173">
        <v>3052.66</v>
      </c>
      <c r="F21" s="168">
        <v>2</v>
      </c>
      <c r="G21" s="181">
        <f t="shared" si="0"/>
        <v>6105.32</v>
      </c>
      <c r="H21" s="178">
        <v>24.9</v>
      </c>
      <c r="I21" s="167"/>
      <c r="J21" s="166">
        <f t="shared" si="1"/>
        <v>0</v>
      </c>
      <c r="K21" s="165"/>
      <c r="L21" s="164">
        <v>24.9</v>
      </c>
      <c r="M21" s="163">
        <f t="shared" si="2"/>
        <v>0</v>
      </c>
    </row>
    <row r="22" spans="1:13" s="35" customFormat="1" ht="12.75" x14ac:dyDescent="0.2">
      <c r="A22" s="31">
        <v>43790</v>
      </c>
      <c r="B22" s="32" t="s">
        <v>48</v>
      </c>
      <c r="C22" s="33" t="s">
        <v>56</v>
      </c>
      <c r="D22" s="34" t="s">
        <v>55</v>
      </c>
      <c r="E22" s="173">
        <v>24.9</v>
      </c>
      <c r="F22" s="168">
        <v>5</v>
      </c>
      <c r="G22" s="181">
        <f t="shared" si="0"/>
        <v>124.5</v>
      </c>
      <c r="H22" s="178">
        <v>50</v>
      </c>
      <c r="I22" s="167"/>
      <c r="J22" s="166">
        <f t="shared" si="1"/>
        <v>0</v>
      </c>
      <c r="K22" s="165"/>
      <c r="L22" s="164">
        <v>42.09</v>
      </c>
      <c r="M22" s="163">
        <f t="shared" si="2"/>
        <v>0</v>
      </c>
    </row>
    <row r="23" spans="1:13" s="35" customFormat="1" ht="12.75" x14ac:dyDescent="0.2">
      <c r="A23" s="31">
        <v>44364</v>
      </c>
      <c r="B23" s="32" t="s">
        <v>29</v>
      </c>
      <c r="C23" s="33" t="s">
        <v>58</v>
      </c>
      <c r="D23" s="34" t="s">
        <v>57</v>
      </c>
      <c r="E23" s="173">
        <v>41.3</v>
      </c>
      <c r="F23" s="168">
        <v>20</v>
      </c>
      <c r="G23" s="181">
        <f t="shared" si="0"/>
        <v>826</v>
      </c>
      <c r="H23" s="178">
        <v>7788</v>
      </c>
      <c r="I23" s="167"/>
      <c r="J23" s="166">
        <f t="shared" si="1"/>
        <v>0</v>
      </c>
      <c r="K23" s="165"/>
      <c r="L23" s="164">
        <v>13600</v>
      </c>
      <c r="M23" s="163">
        <f t="shared" si="2"/>
        <v>0</v>
      </c>
    </row>
    <row r="24" spans="1:13" s="35" customFormat="1" ht="12.75" x14ac:dyDescent="0.2">
      <c r="A24" s="31">
        <v>44544</v>
      </c>
      <c r="B24" s="32" t="s">
        <v>29</v>
      </c>
      <c r="C24" s="33" t="s">
        <v>59</v>
      </c>
      <c r="D24" s="34" t="s">
        <v>419</v>
      </c>
      <c r="E24" s="173">
        <v>45.05</v>
      </c>
      <c r="F24" s="168">
        <v>22</v>
      </c>
      <c r="G24" s="181">
        <f t="shared" si="0"/>
        <v>991.09999999999991</v>
      </c>
      <c r="H24" s="178">
        <v>1000</v>
      </c>
      <c r="I24" s="167"/>
      <c r="J24" s="166">
        <f t="shared" si="1"/>
        <v>0</v>
      </c>
      <c r="K24" s="165"/>
      <c r="L24" s="164">
        <v>1000</v>
      </c>
      <c r="M24" s="163">
        <f t="shared" si="2"/>
        <v>0</v>
      </c>
    </row>
    <row r="25" spans="1:13" s="35" customFormat="1" ht="12.75" x14ac:dyDescent="0.2">
      <c r="A25" s="31">
        <v>44544</v>
      </c>
      <c r="B25" s="32" t="s">
        <v>48</v>
      </c>
      <c r="C25" s="33" t="s">
        <v>62</v>
      </c>
      <c r="D25" s="34" t="s">
        <v>60</v>
      </c>
      <c r="E25" s="173">
        <v>29.5</v>
      </c>
      <c r="F25" s="168">
        <v>10</v>
      </c>
      <c r="G25" s="181">
        <f t="shared" si="0"/>
        <v>295</v>
      </c>
      <c r="H25" s="178">
        <v>49.56</v>
      </c>
      <c r="I25" s="167"/>
      <c r="J25" s="166">
        <f t="shared" si="1"/>
        <v>0</v>
      </c>
      <c r="K25" s="165"/>
      <c r="L25" s="164">
        <v>23.6</v>
      </c>
      <c r="M25" s="163">
        <f t="shared" si="2"/>
        <v>0</v>
      </c>
    </row>
    <row r="26" spans="1:13" s="35" customFormat="1" ht="12.75" x14ac:dyDescent="0.2">
      <c r="A26" s="31">
        <v>43909</v>
      </c>
      <c r="B26" s="32" t="s">
        <v>23</v>
      </c>
      <c r="C26" s="33" t="s">
        <v>64</v>
      </c>
      <c r="D26" s="34" t="s">
        <v>61</v>
      </c>
      <c r="E26" s="173">
        <v>1534</v>
      </c>
      <c r="F26" s="168">
        <v>1</v>
      </c>
      <c r="G26" s="181">
        <f t="shared" si="0"/>
        <v>1534</v>
      </c>
      <c r="H26" s="178">
        <v>242.44</v>
      </c>
      <c r="I26" s="167"/>
      <c r="J26" s="166">
        <f t="shared" si="1"/>
        <v>0</v>
      </c>
      <c r="K26" s="165"/>
      <c r="L26" s="164">
        <v>242.44</v>
      </c>
      <c r="M26" s="163">
        <f t="shared" si="2"/>
        <v>0</v>
      </c>
    </row>
    <row r="27" spans="1:13" s="35" customFormat="1" ht="12.75" x14ac:dyDescent="0.2">
      <c r="A27" s="31">
        <v>44543</v>
      </c>
      <c r="B27" s="32" t="s">
        <v>45</v>
      </c>
      <c r="C27" s="33" t="s">
        <v>65</v>
      </c>
      <c r="D27" s="34" t="s">
        <v>63</v>
      </c>
      <c r="E27" s="174">
        <v>23.6</v>
      </c>
      <c r="F27" s="168">
        <v>30</v>
      </c>
      <c r="G27" s="181">
        <f t="shared" si="0"/>
        <v>708</v>
      </c>
      <c r="H27" s="178">
        <v>245.1</v>
      </c>
      <c r="I27" s="167"/>
      <c r="J27" s="166">
        <f t="shared" si="1"/>
        <v>0</v>
      </c>
      <c r="K27" s="165"/>
      <c r="L27" s="164">
        <v>272.26</v>
      </c>
      <c r="M27" s="163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67</v>
      </c>
      <c r="D28" s="34" t="s">
        <v>66</v>
      </c>
      <c r="E28" s="173">
        <v>272.26</v>
      </c>
      <c r="F28" s="168">
        <v>31</v>
      </c>
      <c r="G28" s="181">
        <f t="shared" si="0"/>
        <v>8440.06</v>
      </c>
      <c r="H28" s="178">
        <v>200.6</v>
      </c>
      <c r="I28" s="167"/>
      <c r="J28" s="166">
        <f t="shared" si="1"/>
        <v>0</v>
      </c>
      <c r="K28" s="165"/>
      <c r="L28" s="164">
        <v>200.6</v>
      </c>
      <c r="M28" s="163">
        <f t="shared" si="2"/>
        <v>0</v>
      </c>
    </row>
    <row r="29" spans="1:13" s="35" customFormat="1" ht="12.75" x14ac:dyDescent="0.2">
      <c r="A29" s="31">
        <v>44265</v>
      </c>
      <c r="B29" s="32" t="s">
        <v>48</v>
      </c>
      <c r="C29" s="33" t="s">
        <v>71</v>
      </c>
      <c r="D29" s="34" t="s">
        <v>68</v>
      </c>
      <c r="E29" s="173">
        <v>200.6</v>
      </c>
      <c r="F29" s="168">
        <v>3</v>
      </c>
      <c r="G29" s="181">
        <f t="shared" si="0"/>
        <v>601.79999999999995</v>
      </c>
      <c r="H29" s="178">
        <v>295</v>
      </c>
      <c r="I29" s="167"/>
      <c r="J29" s="166">
        <f t="shared" si="1"/>
        <v>0</v>
      </c>
      <c r="K29" s="165"/>
      <c r="L29" s="164">
        <v>295</v>
      </c>
      <c r="M29" s="163">
        <f t="shared" si="2"/>
        <v>0</v>
      </c>
    </row>
    <row r="30" spans="1:13" s="35" customFormat="1" ht="12.75" x14ac:dyDescent="0.2">
      <c r="A30" s="31">
        <v>43895</v>
      </c>
      <c r="B30" s="32" t="s">
        <v>48</v>
      </c>
      <c r="C30" s="33" t="s">
        <v>72</v>
      </c>
      <c r="D30" s="34" t="s">
        <v>69</v>
      </c>
      <c r="E30" s="174">
        <v>354</v>
      </c>
      <c r="F30" s="168">
        <v>5</v>
      </c>
      <c r="G30" s="181">
        <f t="shared" si="0"/>
        <v>1770</v>
      </c>
      <c r="H30" s="178">
        <v>11.7</v>
      </c>
      <c r="I30" s="167"/>
      <c r="J30" s="166">
        <f t="shared" si="1"/>
        <v>0</v>
      </c>
      <c r="K30" s="165"/>
      <c r="L30" s="164">
        <v>11.7</v>
      </c>
      <c r="M30" s="163">
        <f t="shared" si="2"/>
        <v>0</v>
      </c>
    </row>
    <row r="31" spans="1:13" s="35" customFormat="1" ht="12.75" x14ac:dyDescent="0.2">
      <c r="A31" s="31">
        <v>43564</v>
      </c>
      <c r="B31" s="32" t="s">
        <v>48</v>
      </c>
      <c r="C31" s="33" t="s">
        <v>74</v>
      </c>
      <c r="D31" s="34" t="s">
        <v>73</v>
      </c>
      <c r="E31" s="173">
        <v>11.7</v>
      </c>
      <c r="F31" s="168">
        <v>26</v>
      </c>
      <c r="G31" s="181">
        <f t="shared" si="0"/>
        <v>304.2</v>
      </c>
      <c r="H31" s="178">
        <v>112.1</v>
      </c>
      <c r="I31" s="167"/>
      <c r="J31" s="166">
        <f t="shared" si="1"/>
        <v>0</v>
      </c>
      <c r="K31" s="165"/>
      <c r="L31" s="164">
        <v>112.1</v>
      </c>
      <c r="M31" s="163">
        <f t="shared" si="2"/>
        <v>0</v>
      </c>
    </row>
    <row r="32" spans="1:13" s="35" customFormat="1" ht="12.75" x14ac:dyDescent="0.2">
      <c r="A32" s="31">
        <v>44544</v>
      </c>
      <c r="B32" s="32" t="s">
        <v>48</v>
      </c>
      <c r="C32" s="33" t="s">
        <v>78</v>
      </c>
      <c r="D32" s="34" t="s">
        <v>76</v>
      </c>
      <c r="E32" s="173">
        <v>35.42</v>
      </c>
      <c r="F32" s="168">
        <v>18</v>
      </c>
      <c r="G32" s="181">
        <f t="shared" si="0"/>
        <v>637.56000000000006</v>
      </c>
      <c r="H32" s="178">
        <v>11.8</v>
      </c>
      <c r="I32" s="167"/>
      <c r="J32" s="166">
        <f t="shared" si="1"/>
        <v>0</v>
      </c>
      <c r="K32" s="165"/>
      <c r="L32" s="164">
        <v>11.8</v>
      </c>
      <c r="M32" s="163">
        <f t="shared" si="2"/>
        <v>0</v>
      </c>
    </row>
    <row r="33" spans="1:13" s="35" customFormat="1" ht="12.75" x14ac:dyDescent="0.2">
      <c r="A33" s="31">
        <v>44544</v>
      </c>
      <c r="B33" s="32" t="s">
        <v>48</v>
      </c>
      <c r="C33" s="33" t="s">
        <v>79</v>
      </c>
      <c r="D33" s="34" t="s">
        <v>77</v>
      </c>
      <c r="E33" s="173">
        <v>171.13</v>
      </c>
      <c r="F33" s="168">
        <v>6</v>
      </c>
      <c r="G33" s="181">
        <f t="shared" si="0"/>
        <v>1026.78</v>
      </c>
      <c r="H33" s="178">
        <v>70.8</v>
      </c>
      <c r="I33" s="167"/>
      <c r="J33" s="166">
        <f t="shared" si="1"/>
        <v>0</v>
      </c>
      <c r="K33" s="165"/>
      <c r="L33" s="164">
        <v>70.8</v>
      </c>
      <c r="M33" s="163">
        <f t="shared" si="2"/>
        <v>0</v>
      </c>
    </row>
    <row r="34" spans="1:13" s="35" customFormat="1" ht="12.75" x14ac:dyDescent="0.2">
      <c r="A34" s="31">
        <v>43564</v>
      </c>
      <c r="B34" s="32" t="s">
        <v>48</v>
      </c>
      <c r="C34" s="33" t="s">
        <v>83</v>
      </c>
      <c r="D34" s="34" t="s">
        <v>341</v>
      </c>
      <c r="E34" s="173">
        <v>11.8</v>
      </c>
      <c r="F34" s="168">
        <v>30</v>
      </c>
      <c r="G34" s="181">
        <f t="shared" si="0"/>
        <v>354</v>
      </c>
      <c r="H34" s="178">
        <v>106.2</v>
      </c>
      <c r="I34" s="167"/>
      <c r="J34" s="166">
        <f t="shared" si="1"/>
        <v>0</v>
      </c>
      <c r="K34" s="165"/>
      <c r="L34" s="164">
        <v>106.2</v>
      </c>
      <c r="M34" s="163">
        <f t="shared" si="2"/>
        <v>0</v>
      </c>
    </row>
    <row r="35" spans="1:13" s="35" customFormat="1" ht="12.75" x14ac:dyDescent="0.2">
      <c r="A35" s="31">
        <v>43895</v>
      </c>
      <c r="B35" s="32" t="s">
        <v>48</v>
      </c>
      <c r="C35" s="33" t="s">
        <v>85</v>
      </c>
      <c r="D35" s="34" t="s">
        <v>80</v>
      </c>
      <c r="E35" s="173">
        <v>70.8</v>
      </c>
      <c r="F35" s="168">
        <v>17</v>
      </c>
      <c r="G35" s="181">
        <f t="shared" si="0"/>
        <v>1203.5999999999999</v>
      </c>
      <c r="H35" s="178">
        <v>33.04</v>
      </c>
      <c r="I35" s="167"/>
      <c r="J35" s="166">
        <f t="shared" si="1"/>
        <v>0</v>
      </c>
      <c r="K35" s="165"/>
      <c r="L35" s="164">
        <v>33.04</v>
      </c>
      <c r="M35" s="163">
        <f t="shared" si="2"/>
        <v>0</v>
      </c>
    </row>
    <row r="36" spans="1:13" s="35" customFormat="1" ht="12.75" x14ac:dyDescent="0.2">
      <c r="A36" s="31">
        <v>43895</v>
      </c>
      <c r="B36" s="32" t="s">
        <v>48</v>
      </c>
      <c r="C36" s="33" t="s">
        <v>87</v>
      </c>
      <c r="D36" s="34" t="s">
        <v>84</v>
      </c>
      <c r="E36" s="173">
        <v>106.2</v>
      </c>
      <c r="F36" s="168">
        <v>15</v>
      </c>
      <c r="G36" s="181">
        <f t="shared" si="0"/>
        <v>1593</v>
      </c>
      <c r="H36" s="178">
        <v>64.75</v>
      </c>
      <c r="I36" s="167"/>
      <c r="J36" s="166">
        <f t="shared" si="1"/>
        <v>0</v>
      </c>
      <c r="K36" s="165"/>
      <c r="L36" s="164">
        <v>66.959999999999994</v>
      </c>
      <c r="M36" s="163">
        <f t="shared" si="2"/>
        <v>0</v>
      </c>
    </row>
    <row r="37" spans="1:13" s="35" customFormat="1" ht="12.75" x14ac:dyDescent="0.2">
      <c r="A37" s="31">
        <v>43564</v>
      </c>
      <c r="B37" s="32" t="s">
        <v>48</v>
      </c>
      <c r="C37" s="33" t="s">
        <v>89</v>
      </c>
      <c r="D37" s="34" t="s">
        <v>86</v>
      </c>
      <c r="E37" s="173">
        <v>33.04</v>
      </c>
      <c r="F37" s="168">
        <v>33</v>
      </c>
      <c r="G37" s="181">
        <f t="shared" si="0"/>
        <v>1090.32</v>
      </c>
      <c r="H37" s="178">
        <v>11387</v>
      </c>
      <c r="I37" s="167"/>
      <c r="J37" s="166">
        <f t="shared" si="1"/>
        <v>0</v>
      </c>
      <c r="K37" s="165"/>
      <c r="L37" s="164">
        <v>11387</v>
      </c>
      <c r="M37" s="163">
        <f t="shared" si="2"/>
        <v>0</v>
      </c>
    </row>
    <row r="38" spans="1:13" s="35" customFormat="1" ht="12.75" x14ac:dyDescent="0.2">
      <c r="A38" s="31">
        <v>44543</v>
      </c>
      <c r="B38" s="32" t="s">
        <v>26</v>
      </c>
      <c r="C38" s="33" t="s">
        <v>90</v>
      </c>
      <c r="D38" s="34" t="s">
        <v>88</v>
      </c>
      <c r="E38" s="173">
        <v>66.959999999999994</v>
      </c>
      <c r="F38" s="168">
        <v>34</v>
      </c>
      <c r="G38" s="181">
        <f t="shared" si="0"/>
        <v>2276.64</v>
      </c>
      <c r="H38" s="178">
        <v>224.2</v>
      </c>
      <c r="I38" s="167"/>
      <c r="J38" s="166">
        <f t="shared" si="1"/>
        <v>0</v>
      </c>
      <c r="K38" s="165"/>
      <c r="L38" s="164">
        <v>224.2</v>
      </c>
      <c r="M38" s="163">
        <f t="shared" si="2"/>
        <v>0</v>
      </c>
    </row>
    <row r="39" spans="1:13" s="35" customFormat="1" ht="12.75" x14ac:dyDescent="0.2">
      <c r="A39" s="31">
        <v>43594</v>
      </c>
      <c r="B39" s="32" t="s">
        <v>45</v>
      </c>
      <c r="C39" s="33" t="s">
        <v>92</v>
      </c>
      <c r="D39" s="34" t="s">
        <v>91</v>
      </c>
      <c r="E39" s="173">
        <v>224.2</v>
      </c>
      <c r="F39" s="168">
        <v>1</v>
      </c>
      <c r="G39" s="181">
        <f t="shared" si="0"/>
        <v>224.2</v>
      </c>
      <c r="H39" s="178">
        <v>70.8</v>
      </c>
      <c r="I39" s="167"/>
      <c r="J39" s="166">
        <f t="shared" si="1"/>
        <v>0</v>
      </c>
      <c r="K39" s="165"/>
      <c r="L39" s="164">
        <v>70.8</v>
      </c>
      <c r="M39" s="163">
        <f t="shared" si="2"/>
        <v>0</v>
      </c>
    </row>
    <row r="40" spans="1:13" s="35" customFormat="1" ht="12.75" x14ac:dyDescent="0.2">
      <c r="A40" s="31">
        <v>44477</v>
      </c>
      <c r="B40" s="32" t="s">
        <v>45</v>
      </c>
      <c r="C40" s="33" t="s">
        <v>95</v>
      </c>
      <c r="D40" s="34" t="s">
        <v>93</v>
      </c>
      <c r="E40" s="173">
        <v>70.8</v>
      </c>
      <c r="F40" s="168">
        <v>6</v>
      </c>
      <c r="G40" s="181">
        <f t="shared" ref="G40:G71" si="3">E40*F40</f>
        <v>424.79999999999995</v>
      </c>
      <c r="H40" s="178">
        <v>566.4</v>
      </c>
      <c r="I40" s="167"/>
      <c r="J40" s="166">
        <f t="shared" ref="J40:J71" si="4">H40*I40</f>
        <v>0</v>
      </c>
      <c r="K40" s="165"/>
      <c r="L40" s="164">
        <v>566.4</v>
      </c>
      <c r="M40" s="163">
        <f t="shared" ref="M40:M71" si="5">+K40*L40</f>
        <v>0</v>
      </c>
    </row>
    <row r="41" spans="1:13" s="35" customFormat="1" ht="12.75" x14ac:dyDescent="0.2">
      <c r="A41" s="31">
        <v>44544</v>
      </c>
      <c r="B41" s="32" t="s">
        <v>48</v>
      </c>
      <c r="C41" s="33" t="s">
        <v>96</v>
      </c>
      <c r="D41" s="34" t="s">
        <v>342</v>
      </c>
      <c r="E41" s="174">
        <v>31.21</v>
      </c>
      <c r="F41" s="168">
        <v>28</v>
      </c>
      <c r="G41" s="181">
        <f t="shared" si="3"/>
        <v>873.88</v>
      </c>
      <c r="H41" s="178">
        <v>302.91000000000003</v>
      </c>
      <c r="I41" s="167"/>
      <c r="J41" s="166">
        <f t="shared" si="4"/>
        <v>0</v>
      </c>
      <c r="K41" s="165"/>
      <c r="L41" s="164">
        <v>343.86</v>
      </c>
      <c r="M41" s="163">
        <f t="shared" si="5"/>
        <v>0</v>
      </c>
    </row>
    <row r="42" spans="1:13" s="35" customFormat="1" ht="12.75" x14ac:dyDescent="0.2">
      <c r="A42" s="31">
        <v>44545</v>
      </c>
      <c r="B42" s="32" t="s">
        <v>30</v>
      </c>
      <c r="C42" s="33" t="s">
        <v>98</v>
      </c>
      <c r="D42" s="34" t="s">
        <v>97</v>
      </c>
      <c r="E42" s="173">
        <v>343.86</v>
      </c>
      <c r="F42" s="168">
        <v>10</v>
      </c>
      <c r="G42" s="181">
        <f t="shared" si="3"/>
        <v>3438.6000000000004</v>
      </c>
      <c r="H42" s="178">
        <v>368.16</v>
      </c>
      <c r="I42" s="167"/>
      <c r="J42" s="166">
        <f t="shared" si="4"/>
        <v>0</v>
      </c>
      <c r="K42" s="165"/>
      <c r="L42" s="164">
        <v>368.16</v>
      </c>
      <c r="M42" s="163">
        <f t="shared" si="5"/>
        <v>0</v>
      </c>
    </row>
    <row r="43" spans="1:13" s="35" customFormat="1" ht="12.75" x14ac:dyDescent="0.2">
      <c r="A43" s="31">
        <v>44477</v>
      </c>
      <c r="B43" s="32" t="s">
        <v>45</v>
      </c>
      <c r="C43" s="33" t="s">
        <v>101</v>
      </c>
      <c r="D43" s="34" t="s">
        <v>99</v>
      </c>
      <c r="E43" s="174">
        <v>53.1</v>
      </c>
      <c r="F43" s="168">
        <v>7</v>
      </c>
      <c r="G43" s="181">
        <f t="shared" si="3"/>
        <v>371.7</v>
      </c>
      <c r="H43" s="178">
        <v>531</v>
      </c>
      <c r="I43" s="167"/>
      <c r="J43" s="166">
        <f t="shared" si="4"/>
        <v>0</v>
      </c>
      <c r="K43" s="165"/>
      <c r="L43" s="164">
        <v>531</v>
      </c>
      <c r="M43" s="163">
        <f t="shared" si="5"/>
        <v>0</v>
      </c>
    </row>
    <row r="44" spans="1:13" s="35" customFormat="1" ht="12.75" x14ac:dyDescent="0.2">
      <c r="A44" s="31">
        <v>44487</v>
      </c>
      <c r="B44" s="32" t="s">
        <v>30</v>
      </c>
      <c r="C44" s="33" t="s">
        <v>102</v>
      </c>
      <c r="D44" s="34" t="s">
        <v>100</v>
      </c>
      <c r="E44" s="173">
        <v>35.4</v>
      </c>
      <c r="F44" s="168">
        <v>8</v>
      </c>
      <c r="G44" s="181">
        <f t="shared" si="3"/>
        <v>283.2</v>
      </c>
      <c r="H44" s="178">
        <v>40.119999999999997</v>
      </c>
      <c r="I44" s="167"/>
      <c r="J44" s="166">
        <f t="shared" si="4"/>
        <v>0</v>
      </c>
      <c r="K44" s="165"/>
      <c r="L44" s="164">
        <v>40.119999999999997</v>
      </c>
      <c r="M44" s="163">
        <f t="shared" si="5"/>
        <v>0</v>
      </c>
    </row>
    <row r="45" spans="1:13" s="35" customFormat="1" ht="12.75" x14ac:dyDescent="0.2">
      <c r="A45" s="31">
        <v>44503</v>
      </c>
      <c r="B45" s="32" t="s">
        <v>23</v>
      </c>
      <c r="C45" s="33" t="s">
        <v>105</v>
      </c>
      <c r="D45" s="34" t="s">
        <v>103</v>
      </c>
      <c r="E45" s="173">
        <v>583.54999999999995</v>
      </c>
      <c r="F45" s="168">
        <v>1</v>
      </c>
      <c r="G45" s="181">
        <f t="shared" si="3"/>
        <v>583.54999999999995</v>
      </c>
      <c r="H45" s="178">
        <v>594.72</v>
      </c>
      <c r="I45" s="167"/>
      <c r="J45" s="166">
        <f t="shared" si="4"/>
        <v>0</v>
      </c>
      <c r="K45" s="165"/>
      <c r="L45" s="164">
        <v>594.72</v>
      </c>
      <c r="M45" s="163">
        <f t="shared" si="5"/>
        <v>0</v>
      </c>
    </row>
    <row r="46" spans="1:13" s="35" customFormat="1" ht="12.75" x14ac:dyDescent="0.2">
      <c r="A46" s="31">
        <v>44503</v>
      </c>
      <c r="B46" s="32" t="s">
        <v>23</v>
      </c>
      <c r="C46" s="33" t="s">
        <v>106</v>
      </c>
      <c r="D46" s="34" t="s">
        <v>104</v>
      </c>
      <c r="E46" s="173">
        <v>1.39</v>
      </c>
      <c r="F46" s="168">
        <v>251</v>
      </c>
      <c r="G46" s="181">
        <f t="shared" si="3"/>
        <v>348.89</v>
      </c>
      <c r="H46" s="178">
        <v>357.54</v>
      </c>
      <c r="I46" s="167"/>
      <c r="J46" s="166">
        <f t="shared" si="4"/>
        <v>0</v>
      </c>
      <c r="K46" s="165"/>
      <c r="L46" s="164">
        <v>357.54</v>
      </c>
      <c r="M46" s="163">
        <f t="shared" si="5"/>
        <v>0</v>
      </c>
    </row>
    <row r="47" spans="1:13" s="35" customFormat="1" ht="15" customHeight="1" x14ac:dyDescent="0.2">
      <c r="A47" s="31">
        <v>43909</v>
      </c>
      <c r="B47" s="32" t="s">
        <v>26</v>
      </c>
      <c r="C47" s="33" t="s">
        <v>108</v>
      </c>
      <c r="D47" s="34" t="s">
        <v>107</v>
      </c>
      <c r="E47" s="173">
        <v>357.54</v>
      </c>
      <c r="F47" s="168">
        <v>6</v>
      </c>
      <c r="G47" s="181">
        <f t="shared" si="3"/>
        <v>2145.2400000000002</v>
      </c>
      <c r="H47" s="178">
        <v>654.9</v>
      </c>
      <c r="I47" s="167"/>
      <c r="J47" s="166">
        <f t="shared" si="4"/>
        <v>0</v>
      </c>
      <c r="K47" s="165"/>
      <c r="L47" s="164">
        <v>654.9</v>
      </c>
      <c r="M47" s="163">
        <f t="shared" si="5"/>
        <v>0</v>
      </c>
    </row>
    <row r="48" spans="1:13" s="35" customFormat="1" ht="12.75" x14ac:dyDescent="0.2">
      <c r="A48" s="31">
        <v>44543</v>
      </c>
      <c r="B48" s="32" t="s">
        <v>26</v>
      </c>
      <c r="C48" s="33" t="s">
        <v>109</v>
      </c>
      <c r="D48" s="34" t="s">
        <v>499</v>
      </c>
      <c r="E48" s="173">
        <v>302.48</v>
      </c>
      <c r="F48" s="168">
        <v>29</v>
      </c>
      <c r="G48" s="181">
        <f t="shared" si="3"/>
        <v>8771.92</v>
      </c>
      <c r="H48" s="178">
        <v>1032.5</v>
      </c>
      <c r="I48" s="167"/>
      <c r="J48" s="166">
        <f t="shared" si="4"/>
        <v>0</v>
      </c>
      <c r="K48" s="165"/>
      <c r="L48" s="164">
        <v>1032.5</v>
      </c>
      <c r="M48" s="163">
        <f t="shared" si="5"/>
        <v>0</v>
      </c>
    </row>
    <row r="49" spans="1:13" s="35" customFormat="1" ht="12.75" x14ac:dyDescent="0.2">
      <c r="A49" s="31">
        <v>44487</v>
      </c>
      <c r="B49" s="32" t="s">
        <v>26</v>
      </c>
      <c r="C49" s="33" t="s">
        <v>111</v>
      </c>
      <c r="D49" s="34" t="s">
        <v>390</v>
      </c>
      <c r="E49" s="173">
        <v>1032.5</v>
      </c>
      <c r="F49" s="168">
        <v>1</v>
      </c>
      <c r="G49" s="181">
        <f t="shared" si="3"/>
        <v>1032.5</v>
      </c>
      <c r="H49" s="178">
        <v>2891</v>
      </c>
      <c r="I49" s="167"/>
      <c r="J49" s="166">
        <f t="shared" si="4"/>
        <v>0</v>
      </c>
      <c r="K49" s="165"/>
      <c r="L49" s="164">
        <v>2891</v>
      </c>
      <c r="M49" s="163">
        <f t="shared" si="5"/>
        <v>0</v>
      </c>
    </row>
    <row r="50" spans="1:13" s="35" customFormat="1" ht="12.75" x14ac:dyDescent="0.2">
      <c r="A50" s="31">
        <v>44487</v>
      </c>
      <c r="B50" s="32" t="s">
        <v>450</v>
      </c>
      <c r="C50" s="33" t="s">
        <v>112</v>
      </c>
      <c r="D50" s="34" t="s">
        <v>110</v>
      </c>
      <c r="E50" s="173">
        <v>1003</v>
      </c>
      <c r="F50" s="168">
        <v>5</v>
      </c>
      <c r="G50" s="181">
        <f t="shared" si="3"/>
        <v>5015</v>
      </c>
      <c r="H50" s="179">
        <v>29.9</v>
      </c>
      <c r="I50" s="172"/>
      <c r="J50" s="166">
        <f t="shared" si="4"/>
        <v>0</v>
      </c>
      <c r="K50" s="165"/>
      <c r="L50" s="164">
        <v>29.9</v>
      </c>
      <c r="M50" s="163">
        <f t="shared" si="5"/>
        <v>0</v>
      </c>
    </row>
    <row r="51" spans="1:13" s="35" customFormat="1" ht="12.75" x14ac:dyDescent="0.2">
      <c r="A51" s="31">
        <v>44487</v>
      </c>
      <c r="B51" s="32" t="s">
        <v>26</v>
      </c>
      <c r="C51" s="33" t="s">
        <v>113</v>
      </c>
      <c r="D51" s="34" t="s">
        <v>391</v>
      </c>
      <c r="E51" s="173">
        <v>2891</v>
      </c>
      <c r="F51" s="168">
        <v>1</v>
      </c>
      <c r="G51" s="181">
        <f t="shared" si="3"/>
        <v>2891</v>
      </c>
      <c r="H51" s="178">
        <v>466.1</v>
      </c>
      <c r="I51" s="167"/>
      <c r="J51" s="166">
        <f t="shared" si="4"/>
        <v>0</v>
      </c>
      <c r="K51" s="165"/>
      <c r="L51" s="164">
        <v>466.1</v>
      </c>
      <c r="M51" s="163">
        <f t="shared" si="5"/>
        <v>0</v>
      </c>
    </row>
    <row r="52" spans="1:13" s="35" customFormat="1" ht="12.75" x14ac:dyDescent="0.2">
      <c r="A52" s="31">
        <v>44543</v>
      </c>
      <c r="B52" s="32" t="s">
        <v>450</v>
      </c>
      <c r="C52" s="33" t="s">
        <v>114</v>
      </c>
      <c r="D52" s="34" t="s">
        <v>498</v>
      </c>
      <c r="E52" s="173">
        <v>159.30000000000001</v>
      </c>
      <c r="F52" s="168">
        <v>11</v>
      </c>
      <c r="G52" s="181">
        <f t="shared" si="3"/>
        <v>1752.3000000000002</v>
      </c>
      <c r="H52" s="178">
        <v>784.7</v>
      </c>
      <c r="I52" s="167"/>
      <c r="J52" s="166">
        <f t="shared" si="4"/>
        <v>0</v>
      </c>
      <c r="K52" s="165"/>
      <c r="L52" s="164">
        <v>784.7</v>
      </c>
      <c r="M52" s="163">
        <f t="shared" si="5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116</v>
      </c>
      <c r="D53" s="34" t="s">
        <v>115</v>
      </c>
      <c r="E53" s="173">
        <v>784.7</v>
      </c>
      <c r="F53" s="168">
        <v>1</v>
      </c>
      <c r="G53" s="181">
        <f t="shared" si="3"/>
        <v>784.7</v>
      </c>
      <c r="H53" s="178">
        <v>109.74</v>
      </c>
      <c r="I53" s="167"/>
      <c r="J53" s="166">
        <f t="shared" si="4"/>
        <v>0</v>
      </c>
      <c r="K53" s="165"/>
      <c r="L53" s="164">
        <v>109.74</v>
      </c>
      <c r="M53" s="163">
        <f t="shared" si="5"/>
        <v>0</v>
      </c>
    </row>
    <row r="54" spans="1:13" s="35" customFormat="1" ht="12.75" x14ac:dyDescent="0.2">
      <c r="A54" s="31">
        <v>43594</v>
      </c>
      <c r="B54" s="32" t="s">
        <v>45</v>
      </c>
      <c r="C54" s="33" t="s">
        <v>119</v>
      </c>
      <c r="D54" s="34" t="s">
        <v>118</v>
      </c>
      <c r="E54" s="173">
        <v>328.91</v>
      </c>
      <c r="F54" s="168">
        <v>1</v>
      </c>
      <c r="G54" s="181">
        <f t="shared" si="3"/>
        <v>328.91</v>
      </c>
      <c r="H54" s="178">
        <v>224.2</v>
      </c>
      <c r="I54" s="167"/>
      <c r="J54" s="166">
        <f t="shared" si="4"/>
        <v>0</v>
      </c>
      <c r="K54" s="165"/>
      <c r="L54" s="164">
        <v>253.7</v>
      </c>
      <c r="M54" s="163">
        <f t="shared" si="5"/>
        <v>0</v>
      </c>
    </row>
    <row r="55" spans="1:13" s="35" customFormat="1" ht="12.75" x14ac:dyDescent="0.2">
      <c r="A55" s="31">
        <v>44544</v>
      </c>
      <c r="B55" s="32" t="s">
        <v>456</v>
      </c>
      <c r="C55" s="33" t="s">
        <v>123</v>
      </c>
      <c r="D55" s="34" t="s">
        <v>497</v>
      </c>
      <c r="E55" s="173">
        <v>253.7</v>
      </c>
      <c r="F55" s="168">
        <v>10</v>
      </c>
      <c r="G55" s="181">
        <f t="shared" si="3"/>
        <v>2537</v>
      </c>
      <c r="H55" s="178">
        <v>296.18</v>
      </c>
      <c r="I55" s="167"/>
      <c r="J55" s="166">
        <f t="shared" si="4"/>
        <v>0</v>
      </c>
      <c r="K55" s="165"/>
      <c r="L55" s="164">
        <v>147.5</v>
      </c>
      <c r="M55" s="163">
        <f t="shared" si="5"/>
        <v>0</v>
      </c>
    </row>
    <row r="56" spans="1:13" s="35" customFormat="1" ht="12.75" x14ac:dyDescent="0.2">
      <c r="A56" s="31">
        <v>44544</v>
      </c>
      <c r="B56" s="32" t="s">
        <v>456</v>
      </c>
      <c r="C56" s="33" t="s">
        <v>125</v>
      </c>
      <c r="D56" s="34" t="s">
        <v>121</v>
      </c>
      <c r="E56" s="173">
        <v>350.4</v>
      </c>
      <c r="F56" s="168">
        <v>4</v>
      </c>
      <c r="G56" s="181">
        <f t="shared" si="3"/>
        <v>1401.6</v>
      </c>
      <c r="H56" s="178">
        <v>816.56</v>
      </c>
      <c r="I56" s="167"/>
      <c r="J56" s="166">
        <f t="shared" si="4"/>
        <v>0</v>
      </c>
      <c r="K56" s="165"/>
      <c r="L56" s="164">
        <v>816.56</v>
      </c>
      <c r="M56" s="163">
        <f t="shared" si="5"/>
        <v>0</v>
      </c>
    </row>
    <row r="57" spans="1:13" s="35" customFormat="1" ht="12.75" x14ac:dyDescent="0.2">
      <c r="A57" s="31">
        <v>44543</v>
      </c>
      <c r="B57" s="171" t="s">
        <v>450</v>
      </c>
      <c r="C57" s="33" t="s">
        <v>128</v>
      </c>
      <c r="D57" s="154" t="s">
        <v>122</v>
      </c>
      <c r="E57" s="173">
        <v>383.5</v>
      </c>
      <c r="F57" s="168">
        <v>7</v>
      </c>
      <c r="G57" s="181">
        <f t="shared" si="3"/>
        <v>2684.5</v>
      </c>
      <c r="H57" s="178">
        <v>6.83</v>
      </c>
      <c r="I57" s="167"/>
      <c r="J57" s="166">
        <f t="shared" si="4"/>
        <v>0</v>
      </c>
      <c r="K57" s="165"/>
      <c r="L57" s="164">
        <v>6.83</v>
      </c>
      <c r="M57" s="163">
        <f t="shared" si="5"/>
        <v>0</v>
      </c>
    </row>
    <row r="58" spans="1:13" s="35" customFormat="1" ht="12.75" x14ac:dyDescent="0.2">
      <c r="A58" s="31">
        <v>44543</v>
      </c>
      <c r="B58" s="171" t="s">
        <v>450</v>
      </c>
      <c r="C58" s="33" t="s">
        <v>130</v>
      </c>
      <c r="D58" s="154" t="s">
        <v>124</v>
      </c>
      <c r="E58" s="173">
        <v>147.5</v>
      </c>
      <c r="F58" s="176">
        <v>2</v>
      </c>
      <c r="G58" s="181">
        <f t="shared" si="3"/>
        <v>295</v>
      </c>
      <c r="H58" s="178">
        <v>1000</v>
      </c>
      <c r="I58" s="170"/>
      <c r="J58" s="166">
        <f t="shared" si="4"/>
        <v>0</v>
      </c>
      <c r="K58" s="165"/>
      <c r="L58" s="164">
        <v>1000</v>
      </c>
      <c r="M58" s="163">
        <f t="shared" si="5"/>
        <v>0</v>
      </c>
    </row>
    <row r="59" spans="1:13" s="35" customFormat="1" ht="12.75" x14ac:dyDescent="0.2">
      <c r="A59" s="31">
        <v>44123</v>
      </c>
      <c r="B59" s="32" t="s">
        <v>26</v>
      </c>
      <c r="C59" s="33" t="s">
        <v>131</v>
      </c>
      <c r="D59" s="34" t="s">
        <v>126</v>
      </c>
      <c r="E59" s="173">
        <v>816.56</v>
      </c>
      <c r="F59" s="168">
        <v>9</v>
      </c>
      <c r="G59" s="181">
        <f t="shared" si="3"/>
        <v>7349.0399999999991</v>
      </c>
      <c r="H59" s="178">
        <v>1091.5</v>
      </c>
      <c r="I59" s="167"/>
      <c r="J59" s="166">
        <f t="shared" si="4"/>
        <v>0</v>
      </c>
      <c r="K59" s="165"/>
      <c r="L59" s="164">
        <v>1091.5</v>
      </c>
      <c r="M59" s="163">
        <f t="shared" si="5"/>
        <v>0</v>
      </c>
    </row>
    <row r="60" spans="1:13" s="35" customFormat="1" ht="12.75" x14ac:dyDescent="0.2">
      <c r="A60" s="31">
        <v>43746</v>
      </c>
      <c r="B60" s="32" t="s">
        <v>70</v>
      </c>
      <c r="C60" s="33" t="s">
        <v>133</v>
      </c>
      <c r="D60" s="34" t="s">
        <v>127</v>
      </c>
      <c r="E60" s="175">
        <v>147.5</v>
      </c>
      <c r="F60" s="168">
        <v>1</v>
      </c>
      <c r="G60" s="181">
        <f t="shared" si="3"/>
        <v>147.5</v>
      </c>
      <c r="H60" s="178">
        <v>41.3</v>
      </c>
      <c r="I60" s="167"/>
      <c r="J60" s="166">
        <f t="shared" si="4"/>
        <v>0</v>
      </c>
      <c r="K60" s="165"/>
      <c r="L60" s="164">
        <v>41.3</v>
      </c>
      <c r="M60" s="163">
        <f t="shared" si="5"/>
        <v>0</v>
      </c>
    </row>
    <row r="61" spans="1:13" s="35" customFormat="1" ht="12.75" x14ac:dyDescent="0.2">
      <c r="A61" s="31">
        <v>44503</v>
      </c>
      <c r="B61" s="32" t="s">
        <v>23</v>
      </c>
      <c r="C61" s="33" t="s">
        <v>136</v>
      </c>
      <c r="D61" s="34" t="s">
        <v>129</v>
      </c>
      <c r="E61" s="173">
        <v>6.83</v>
      </c>
      <c r="F61" s="168">
        <v>60</v>
      </c>
      <c r="G61" s="181">
        <f t="shared" si="3"/>
        <v>409.8</v>
      </c>
      <c r="H61" s="178">
        <v>266.916</v>
      </c>
      <c r="I61" s="167"/>
      <c r="J61" s="166">
        <f t="shared" si="4"/>
        <v>0</v>
      </c>
      <c r="K61" s="165"/>
      <c r="L61" s="164">
        <v>266.916</v>
      </c>
      <c r="M61" s="163">
        <f t="shared" si="5"/>
        <v>0</v>
      </c>
    </row>
    <row r="62" spans="1:13" s="35" customFormat="1" ht="12.75" x14ac:dyDescent="0.2">
      <c r="A62" s="31">
        <v>43895</v>
      </c>
      <c r="B62" s="32" t="s">
        <v>48</v>
      </c>
      <c r="C62" s="33" t="s">
        <v>138</v>
      </c>
      <c r="D62" s="34" t="s">
        <v>134</v>
      </c>
      <c r="E62" s="173">
        <v>41.3</v>
      </c>
      <c r="F62" s="168">
        <v>29</v>
      </c>
      <c r="G62" s="181">
        <f t="shared" si="3"/>
        <v>1197.6999999999998</v>
      </c>
      <c r="H62" s="178">
        <v>12.8</v>
      </c>
      <c r="I62" s="167"/>
      <c r="J62" s="166">
        <f t="shared" si="4"/>
        <v>0</v>
      </c>
      <c r="K62" s="165"/>
      <c r="L62" s="164">
        <v>12.8</v>
      </c>
      <c r="M62" s="163">
        <f t="shared" si="5"/>
        <v>0</v>
      </c>
    </row>
    <row r="63" spans="1:13" s="35" customFormat="1" ht="12.75" x14ac:dyDescent="0.2">
      <c r="A63" s="31">
        <v>44544</v>
      </c>
      <c r="B63" s="32" t="s">
        <v>48</v>
      </c>
      <c r="C63" s="33" t="s">
        <v>139</v>
      </c>
      <c r="D63" s="34" t="s">
        <v>135</v>
      </c>
      <c r="E63" s="173">
        <v>193.52</v>
      </c>
      <c r="F63" s="168">
        <v>9</v>
      </c>
      <c r="G63" s="181">
        <f t="shared" si="3"/>
        <v>1741.68</v>
      </c>
      <c r="H63" s="178">
        <v>649</v>
      </c>
      <c r="I63" s="167"/>
      <c r="J63" s="166">
        <f t="shared" si="4"/>
        <v>0</v>
      </c>
      <c r="K63" s="165"/>
      <c r="L63" s="164">
        <v>649</v>
      </c>
      <c r="M63" s="163">
        <f t="shared" si="5"/>
        <v>0</v>
      </c>
    </row>
    <row r="64" spans="1:13" s="35" customFormat="1" ht="12.75" x14ac:dyDescent="0.2">
      <c r="A64" s="31">
        <v>44487</v>
      </c>
      <c r="B64" s="32" t="s">
        <v>26</v>
      </c>
      <c r="C64" s="33" t="s">
        <v>142</v>
      </c>
      <c r="D64" s="34" t="s">
        <v>393</v>
      </c>
      <c r="E64" s="173">
        <v>12.8</v>
      </c>
      <c r="F64" s="168">
        <v>9</v>
      </c>
      <c r="G64" s="181">
        <f t="shared" si="3"/>
        <v>115.2</v>
      </c>
      <c r="H64" s="178">
        <v>111.08</v>
      </c>
      <c r="I64" s="167"/>
      <c r="J64" s="166">
        <f t="shared" si="4"/>
        <v>0</v>
      </c>
      <c r="K64" s="165"/>
      <c r="L64" s="164">
        <v>111.08</v>
      </c>
      <c r="M64" s="163">
        <f t="shared" si="5"/>
        <v>0</v>
      </c>
    </row>
    <row r="65" spans="1:13" s="35" customFormat="1" ht="12.75" x14ac:dyDescent="0.2">
      <c r="A65" s="31">
        <v>44544</v>
      </c>
      <c r="B65" s="32" t="s">
        <v>137</v>
      </c>
      <c r="C65" s="33" t="s">
        <v>146</v>
      </c>
      <c r="D65" s="34" t="s">
        <v>140</v>
      </c>
      <c r="E65" s="173">
        <v>208.61</v>
      </c>
      <c r="F65" s="168">
        <v>97</v>
      </c>
      <c r="G65" s="181">
        <f t="shared" si="3"/>
        <v>20235.170000000002</v>
      </c>
      <c r="H65" s="178">
        <v>944</v>
      </c>
      <c r="I65" s="167"/>
      <c r="J65" s="166">
        <f t="shared" si="4"/>
        <v>0</v>
      </c>
      <c r="K65" s="165"/>
      <c r="L65" s="164">
        <v>944</v>
      </c>
      <c r="M65" s="163">
        <f t="shared" si="5"/>
        <v>0</v>
      </c>
    </row>
    <row r="66" spans="1:13" s="35" customFormat="1" ht="12.75" x14ac:dyDescent="0.2">
      <c r="A66" s="31">
        <v>44487</v>
      </c>
      <c r="B66" s="32" t="s">
        <v>26</v>
      </c>
      <c r="C66" s="33" t="s">
        <v>147</v>
      </c>
      <c r="D66" s="34" t="s">
        <v>141</v>
      </c>
      <c r="E66" s="173">
        <v>195.93</v>
      </c>
      <c r="F66" s="168">
        <v>25</v>
      </c>
      <c r="G66" s="181">
        <f t="shared" si="3"/>
        <v>4898.25</v>
      </c>
      <c r="H66" s="178">
        <v>458.666</v>
      </c>
      <c r="I66" s="167"/>
      <c r="J66" s="166">
        <f t="shared" si="4"/>
        <v>0</v>
      </c>
      <c r="K66" s="165"/>
      <c r="L66" s="164">
        <v>472</v>
      </c>
      <c r="M66" s="163">
        <f t="shared" si="5"/>
        <v>0</v>
      </c>
    </row>
    <row r="67" spans="1:13" s="35" customFormat="1" ht="12.75" x14ac:dyDescent="0.2">
      <c r="A67" s="31">
        <v>44273</v>
      </c>
      <c r="B67" s="32" t="s">
        <v>26</v>
      </c>
      <c r="C67" s="33" t="s">
        <v>149</v>
      </c>
      <c r="D67" s="34" t="s">
        <v>143</v>
      </c>
      <c r="E67" s="173">
        <v>346.92</v>
      </c>
      <c r="F67" s="168">
        <v>3</v>
      </c>
      <c r="G67" s="181">
        <f t="shared" si="3"/>
        <v>1040.76</v>
      </c>
      <c r="H67" s="178">
        <v>489.7</v>
      </c>
      <c r="I67" s="167"/>
      <c r="J67" s="166">
        <f t="shared" si="4"/>
        <v>0</v>
      </c>
      <c r="K67" s="165"/>
      <c r="L67" s="164">
        <v>489.7</v>
      </c>
      <c r="M67" s="163">
        <f t="shared" si="5"/>
        <v>0</v>
      </c>
    </row>
    <row r="68" spans="1:13" s="35" customFormat="1" ht="12.75" x14ac:dyDescent="0.2">
      <c r="A68" s="31">
        <v>44364</v>
      </c>
      <c r="B68" s="32" t="s">
        <v>26</v>
      </c>
      <c r="C68" s="33" t="s">
        <v>151</v>
      </c>
      <c r="D68" s="34" t="s">
        <v>145</v>
      </c>
      <c r="E68" s="173">
        <v>111.08</v>
      </c>
      <c r="F68" s="168">
        <v>10</v>
      </c>
      <c r="G68" s="181">
        <f t="shared" si="3"/>
        <v>1110.8</v>
      </c>
      <c r="H68" s="178">
        <v>168.15</v>
      </c>
      <c r="I68" s="167"/>
      <c r="J68" s="166">
        <f t="shared" si="4"/>
        <v>0</v>
      </c>
      <c r="K68" s="165"/>
      <c r="L68" s="164">
        <v>168.15</v>
      </c>
      <c r="M68" s="163">
        <f t="shared" si="5"/>
        <v>0</v>
      </c>
    </row>
    <row r="69" spans="1:13" s="35" customFormat="1" ht="12.75" x14ac:dyDescent="0.2">
      <c r="A69" s="31">
        <v>44544</v>
      </c>
      <c r="B69" s="32" t="s">
        <v>45</v>
      </c>
      <c r="C69" s="33" t="s">
        <v>152</v>
      </c>
      <c r="D69" s="34" t="s">
        <v>496</v>
      </c>
      <c r="E69" s="173">
        <v>1018.34</v>
      </c>
      <c r="F69" s="168">
        <v>2</v>
      </c>
      <c r="G69" s="181">
        <f t="shared" si="3"/>
        <v>2036.68</v>
      </c>
      <c r="H69" s="178">
        <v>627.76</v>
      </c>
      <c r="I69" s="167"/>
      <c r="J69" s="166">
        <f t="shared" si="4"/>
        <v>0</v>
      </c>
      <c r="K69" s="165"/>
      <c r="L69" s="164">
        <v>627.76</v>
      </c>
      <c r="M69" s="163">
        <f t="shared" si="5"/>
        <v>0</v>
      </c>
    </row>
    <row r="70" spans="1:13" s="35" customFormat="1" ht="12.75" x14ac:dyDescent="0.2">
      <c r="A70" s="31">
        <v>44477</v>
      </c>
      <c r="B70" s="32" t="s">
        <v>45</v>
      </c>
      <c r="C70" s="33" t="s">
        <v>154</v>
      </c>
      <c r="D70" s="34" t="s">
        <v>148</v>
      </c>
      <c r="E70" s="173">
        <v>944</v>
      </c>
      <c r="F70" s="168">
        <v>1</v>
      </c>
      <c r="G70" s="181">
        <f t="shared" si="3"/>
        <v>944</v>
      </c>
      <c r="H70" s="178">
        <v>7.17</v>
      </c>
      <c r="I70" s="167"/>
      <c r="J70" s="166">
        <f t="shared" si="4"/>
        <v>0</v>
      </c>
      <c r="K70" s="165"/>
      <c r="L70" s="164">
        <v>5.83</v>
      </c>
      <c r="M70" s="163">
        <f t="shared" si="5"/>
        <v>0</v>
      </c>
    </row>
    <row r="71" spans="1:13" s="35" customFormat="1" ht="12.75" x14ac:dyDescent="0.2">
      <c r="A71" s="31">
        <v>43895</v>
      </c>
      <c r="B71" s="32" t="s">
        <v>45</v>
      </c>
      <c r="C71" s="33" t="s">
        <v>156</v>
      </c>
      <c r="D71" s="34" t="s">
        <v>150</v>
      </c>
      <c r="E71" s="173">
        <v>472</v>
      </c>
      <c r="F71" s="168">
        <v>3</v>
      </c>
      <c r="G71" s="181">
        <f t="shared" si="3"/>
        <v>1416</v>
      </c>
      <c r="H71" s="178">
        <v>5.17</v>
      </c>
      <c r="I71" s="167"/>
      <c r="J71" s="166">
        <f t="shared" si="4"/>
        <v>0</v>
      </c>
      <c r="K71" s="165"/>
      <c r="L71" s="164">
        <v>5.17</v>
      </c>
      <c r="M71" s="163">
        <f t="shared" si="5"/>
        <v>0</v>
      </c>
    </row>
    <row r="72" spans="1:13" s="35" customFormat="1" ht="12.75" x14ac:dyDescent="0.2">
      <c r="A72" s="31">
        <v>44273</v>
      </c>
      <c r="B72" s="32" t="s">
        <v>45</v>
      </c>
      <c r="C72" s="33" t="s">
        <v>159</v>
      </c>
      <c r="D72" s="34" t="s">
        <v>155</v>
      </c>
      <c r="E72" s="173">
        <v>627.76</v>
      </c>
      <c r="F72" s="168">
        <v>19</v>
      </c>
      <c r="G72" s="181">
        <f t="shared" ref="G72:G103" si="6">E72*F72</f>
        <v>11927.44</v>
      </c>
      <c r="H72" s="178">
        <v>3.75</v>
      </c>
      <c r="I72" s="167"/>
      <c r="J72" s="166">
        <f t="shared" ref="J72:J103" si="7">H72*I72</f>
        <v>0</v>
      </c>
      <c r="K72" s="165"/>
      <c r="L72" s="164">
        <v>3.58</v>
      </c>
      <c r="M72" s="163">
        <f t="shared" ref="M72:M103" si="8">+K72*L72</f>
        <v>0</v>
      </c>
    </row>
    <row r="73" spans="1:13" s="35" customFormat="1" ht="12.75" x14ac:dyDescent="0.2">
      <c r="A73" s="31">
        <v>44544</v>
      </c>
      <c r="B73" s="32" t="s">
        <v>48</v>
      </c>
      <c r="C73" s="33" t="s">
        <v>161</v>
      </c>
      <c r="D73" s="34" t="s">
        <v>495</v>
      </c>
      <c r="E73" s="173">
        <v>5.83</v>
      </c>
      <c r="F73" s="168">
        <v>120</v>
      </c>
      <c r="G73" s="181">
        <f t="shared" si="6"/>
        <v>699.6</v>
      </c>
      <c r="H73" s="178">
        <v>24.78</v>
      </c>
      <c r="I73" s="167"/>
      <c r="J73" s="166">
        <f t="shared" si="7"/>
        <v>0</v>
      </c>
      <c r="K73" s="165"/>
      <c r="L73" s="164">
        <v>24.78</v>
      </c>
      <c r="M73" s="163">
        <f t="shared" si="8"/>
        <v>0</v>
      </c>
    </row>
    <row r="74" spans="1:13" s="35" customFormat="1" ht="12.75" x14ac:dyDescent="0.2">
      <c r="A74" s="31">
        <v>44477</v>
      </c>
      <c r="B74" s="32" t="s">
        <v>48</v>
      </c>
      <c r="C74" s="33" t="s">
        <v>162</v>
      </c>
      <c r="D74" s="34" t="s">
        <v>157</v>
      </c>
      <c r="E74" s="173">
        <v>5.17</v>
      </c>
      <c r="F74" s="168">
        <v>132</v>
      </c>
      <c r="G74" s="181">
        <f t="shared" si="6"/>
        <v>682.43999999999994</v>
      </c>
      <c r="H74" s="178">
        <v>23</v>
      </c>
      <c r="I74" s="167"/>
      <c r="J74" s="166">
        <f t="shared" si="7"/>
        <v>0</v>
      </c>
      <c r="K74" s="165"/>
      <c r="L74" s="164">
        <v>23</v>
      </c>
      <c r="M74" s="163">
        <f t="shared" si="8"/>
        <v>0</v>
      </c>
    </row>
    <row r="75" spans="1:13" s="35" customFormat="1" ht="12.75" x14ac:dyDescent="0.2">
      <c r="A75" s="31">
        <v>44544</v>
      </c>
      <c r="B75" s="32" t="s">
        <v>48</v>
      </c>
      <c r="C75" s="33" t="s">
        <v>163</v>
      </c>
      <c r="D75" s="34" t="s">
        <v>494</v>
      </c>
      <c r="E75" s="173">
        <v>5.83</v>
      </c>
      <c r="F75" s="168">
        <v>120</v>
      </c>
      <c r="G75" s="181">
        <f t="shared" si="6"/>
        <v>699.6</v>
      </c>
      <c r="H75" s="178">
        <v>265</v>
      </c>
      <c r="I75" s="167"/>
      <c r="J75" s="166">
        <f t="shared" si="7"/>
        <v>0</v>
      </c>
      <c r="K75" s="165"/>
      <c r="L75" s="164">
        <v>265</v>
      </c>
      <c r="M75" s="163">
        <f t="shared" si="8"/>
        <v>0</v>
      </c>
    </row>
    <row r="76" spans="1:13" s="35" customFormat="1" ht="12.75" x14ac:dyDescent="0.2">
      <c r="A76" s="31">
        <v>44544</v>
      </c>
      <c r="B76" s="32" t="s">
        <v>48</v>
      </c>
      <c r="C76" s="33" t="s">
        <v>164</v>
      </c>
      <c r="D76" s="34" t="s">
        <v>160</v>
      </c>
      <c r="E76" s="173">
        <v>5.87</v>
      </c>
      <c r="F76" s="168">
        <v>125</v>
      </c>
      <c r="G76" s="181">
        <f t="shared" si="6"/>
        <v>733.75</v>
      </c>
      <c r="H76" s="178">
        <v>542.79999999999995</v>
      </c>
      <c r="I76" s="167"/>
      <c r="J76" s="166">
        <f t="shared" si="7"/>
        <v>0</v>
      </c>
      <c r="K76" s="165"/>
      <c r="L76" s="164">
        <v>542.79999999999995</v>
      </c>
      <c r="M76" s="163">
        <f t="shared" si="8"/>
        <v>0</v>
      </c>
    </row>
    <row r="77" spans="1:13" s="35" customFormat="1" ht="12.75" x14ac:dyDescent="0.2">
      <c r="A77" s="31">
        <v>44544</v>
      </c>
      <c r="B77" s="32" t="s">
        <v>48</v>
      </c>
      <c r="C77" s="33" t="s">
        <v>167</v>
      </c>
      <c r="D77" s="34" t="s">
        <v>493</v>
      </c>
      <c r="E77" s="173">
        <v>3.58</v>
      </c>
      <c r="F77" s="168">
        <v>120</v>
      </c>
      <c r="G77" s="181">
        <f t="shared" si="6"/>
        <v>429.6</v>
      </c>
      <c r="H77" s="178">
        <v>413</v>
      </c>
      <c r="I77" s="167"/>
      <c r="J77" s="166">
        <f t="shared" si="7"/>
        <v>0</v>
      </c>
      <c r="K77" s="165"/>
      <c r="L77" s="164">
        <v>413</v>
      </c>
      <c r="M77" s="163">
        <f t="shared" si="8"/>
        <v>0</v>
      </c>
    </row>
    <row r="78" spans="1:13" s="35" customFormat="1" ht="12.75" x14ac:dyDescent="0.2">
      <c r="A78" s="31">
        <v>44364</v>
      </c>
      <c r="B78" s="32" t="s">
        <v>456</v>
      </c>
      <c r="C78" s="33" t="s">
        <v>169</v>
      </c>
      <c r="D78" s="34" t="s">
        <v>492</v>
      </c>
      <c r="E78" s="173">
        <v>39</v>
      </c>
      <c r="F78" s="168">
        <v>7</v>
      </c>
      <c r="G78" s="181">
        <f t="shared" si="6"/>
        <v>273</v>
      </c>
      <c r="H78" s="178">
        <v>430.7</v>
      </c>
      <c r="I78" s="167"/>
      <c r="J78" s="166">
        <f t="shared" si="7"/>
        <v>0</v>
      </c>
      <c r="K78" s="165"/>
      <c r="L78" s="164">
        <v>430.7</v>
      </c>
      <c r="M78" s="163">
        <f t="shared" si="8"/>
        <v>0</v>
      </c>
    </row>
    <row r="79" spans="1:13" s="35" customFormat="1" ht="12.75" x14ac:dyDescent="0.2">
      <c r="A79" s="31">
        <v>44364</v>
      </c>
      <c r="B79" s="32" t="s">
        <v>456</v>
      </c>
      <c r="C79" s="33" t="s">
        <v>171</v>
      </c>
      <c r="D79" s="34" t="s">
        <v>343</v>
      </c>
      <c r="E79" s="173">
        <v>23</v>
      </c>
      <c r="F79" s="168">
        <v>18</v>
      </c>
      <c r="G79" s="181">
        <f t="shared" si="6"/>
        <v>414</v>
      </c>
      <c r="H79" s="178">
        <v>276.12</v>
      </c>
      <c r="I79" s="167"/>
      <c r="J79" s="166">
        <f t="shared" si="7"/>
        <v>0</v>
      </c>
      <c r="K79" s="165"/>
      <c r="L79" s="164">
        <v>276.12</v>
      </c>
      <c r="M79" s="163">
        <f t="shared" si="8"/>
        <v>0</v>
      </c>
    </row>
    <row r="80" spans="1:13" s="35" customFormat="1" ht="12.75" x14ac:dyDescent="0.2">
      <c r="A80" s="31">
        <v>44477</v>
      </c>
      <c r="B80" s="32" t="s">
        <v>456</v>
      </c>
      <c r="C80" s="33" t="s">
        <v>172</v>
      </c>
      <c r="D80" s="34" t="s">
        <v>165</v>
      </c>
      <c r="E80" s="173">
        <v>265</v>
      </c>
      <c r="F80" s="168">
        <v>12</v>
      </c>
      <c r="G80" s="181">
        <f t="shared" si="6"/>
        <v>3180</v>
      </c>
      <c r="H80" s="178">
        <v>253.7</v>
      </c>
      <c r="I80" s="167"/>
      <c r="J80" s="166">
        <f t="shared" si="7"/>
        <v>0</v>
      </c>
      <c r="K80" s="165"/>
      <c r="L80" s="164">
        <v>253.7</v>
      </c>
      <c r="M80" s="163">
        <f t="shared" si="8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174</v>
      </c>
      <c r="D81" s="34" t="s">
        <v>168</v>
      </c>
      <c r="E81" s="173">
        <v>542.79999999999995</v>
      </c>
      <c r="F81" s="168">
        <v>3</v>
      </c>
      <c r="G81" s="181">
        <f t="shared" si="6"/>
        <v>1628.3999999999999</v>
      </c>
      <c r="H81" s="178">
        <v>498</v>
      </c>
      <c r="I81" s="167"/>
      <c r="J81" s="166">
        <f t="shared" si="7"/>
        <v>0</v>
      </c>
      <c r="K81" s="165"/>
      <c r="L81" s="164">
        <v>498</v>
      </c>
      <c r="M81" s="163">
        <f t="shared" si="8"/>
        <v>0</v>
      </c>
    </row>
    <row r="82" spans="1:13" s="35" customFormat="1" ht="12.75" x14ac:dyDescent="0.2">
      <c r="A82" s="31">
        <v>43895</v>
      </c>
      <c r="B82" s="32" t="s">
        <v>48</v>
      </c>
      <c r="C82" s="33" t="s">
        <v>175</v>
      </c>
      <c r="D82" s="34" t="s">
        <v>170</v>
      </c>
      <c r="E82" s="174">
        <v>11.8</v>
      </c>
      <c r="F82" s="168">
        <v>33</v>
      </c>
      <c r="G82" s="181">
        <f t="shared" si="6"/>
        <v>389.40000000000003</v>
      </c>
      <c r="H82" s="178">
        <v>383.5</v>
      </c>
      <c r="I82" s="167"/>
      <c r="J82" s="166">
        <f t="shared" si="7"/>
        <v>0</v>
      </c>
      <c r="K82" s="165"/>
      <c r="L82" s="164">
        <v>383.5</v>
      </c>
      <c r="M82" s="163">
        <f t="shared" si="8"/>
        <v>0</v>
      </c>
    </row>
    <row r="83" spans="1:13" s="35" customFormat="1" ht="12.75" x14ac:dyDescent="0.2">
      <c r="A83" s="31">
        <v>44503</v>
      </c>
      <c r="B83" s="32" t="s">
        <v>23</v>
      </c>
      <c r="C83" s="33" t="s">
        <v>179</v>
      </c>
      <c r="D83" s="34" t="s">
        <v>176</v>
      </c>
      <c r="E83" s="173">
        <v>300</v>
      </c>
      <c r="F83" s="168">
        <v>1</v>
      </c>
      <c r="G83" s="181">
        <f t="shared" si="6"/>
        <v>300</v>
      </c>
      <c r="H83" s="178">
        <v>5.55</v>
      </c>
      <c r="I83" s="167"/>
      <c r="J83" s="166">
        <f t="shared" si="7"/>
        <v>0</v>
      </c>
      <c r="K83" s="165"/>
      <c r="L83" s="164">
        <v>5.55</v>
      </c>
      <c r="M83" s="163">
        <f t="shared" si="8"/>
        <v>0</v>
      </c>
    </row>
    <row r="84" spans="1:13" s="35" customFormat="1" ht="12.75" x14ac:dyDescent="0.2">
      <c r="A84" s="31">
        <v>43909</v>
      </c>
      <c r="B84" s="32" t="s">
        <v>23</v>
      </c>
      <c r="C84" s="33" t="s">
        <v>180</v>
      </c>
      <c r="D84" s="34" t="s">
        <v>177</v>
      </c>
      <c r="E84" s="173">
        <v>383.5</v>
      </c>
      <c r="F84" s="168">
        <v>1</v>
      </c>
      <c r="G84" s="181">
        <f t="shared" si="6"/>
        <v>383.5</v>
      </c>
      <c r="H84" s="178">
        <v>1939.61</v>
      </c>
      <c r="I84" s="167"/>
      <c r="J84" s="166">
        <f t="shared" si="7"/>
        <v>0</v>
      </c>
      <c r="K84" s="165"/>
      <c r="L84" s="164">
        <v>1939.61</v>
      </c>
      <c r="M84" s="163">
        <f t="shared" si="8"/>
        <v>0</v>
      </c>
    </row>
    <row r="85" spans="1:13" s="35" customFormat="1" ht="12.75" x14ac:dyDescent="0.2">
      <c r="A85" s="31">
        <v>44364</v>
      </c>
      <c r="B85" s="32" t="s">
        <v>456</v>
      </c>
      <c r="C85" s="33" t="s">
        <v>182</v>
      </c>
      <c r="D85" s="34" t="s">
        <v>344</v>
      </c>
      <c r="E85" s="173">
        <v>24.4</v>
      </c>
      <c r="F85" s="168">
        <v>60</v>
      </c>
      <c r="G85" s="181">
        <f t="shared" si="6"/>
        <v>1464</v>
      </c>
      <c r="H85" s="178">
        <v>265.5</v>
      </c>
      <c r="I85" s="167"/>
      <c r="J85" s="166">
        <f t="shared" si="7"/>
        <v>0</v>
      </c>
      <c r="K85" s="165"/>
      <c r="L85" s="164">
        <v>472</v>
      </c>
      <c r="M85" s="163">
        <f t="shared" si="8"/>
        <v>0</v>
      </c>
    </row>
    <row r="86" spans="1:13" s="35" customFormat="1" ht="12.75" x14ac:dyDescent="0.2">
      <c r="A86" s="31">
        <v>44503</v>
      </c>
      <c r="B86" s="32" t="s">
        <v>23</v>
      </c>
      <c r="C86" s="33" t="s">
        <v>184</v>
      </c>
      <c r="D86" s="34" t="s">
        <v>181</v>
      </c>
      <c r="E86" s="173">
        <v>5.55</v>
      </c>
      <c r="F86" s="168">
        <v>86</v>
      </c>
      <c r="G86" s="181">
        <f t="shared" si="6"/>
        <v>477.3</v>
      </c>
      <c r="H86" s="178">
        <v>73.75</v>
      </c>
      <c r="I86" s="167"/>
      <c r="J86" s="166">
        <f t="shared" si="7"/>
        <v>0</v>
      </c>
      <c r="K86" s="165"/>
      <c r="L86" s="164">
        <v>73.75</v>
      </c>
      <c r="M86" s="163">
        <f t="shared" si="8"/>
        <v>0</v>
      </c>
    </row>
    <row r="87" spans="1:13" s="35" customFormat="1" ht="12.75" x14ac:dyDescent="0.2">
      <c r="A87" s="31">
        <v>43909</v>
      </c>
      <c r="B87" s="32" t="s">
        <v>26</v>
      </c>
      <c r="C87" s="33" t="s">
        <v>188</v>
      </c>
      <c r="D87" s="34" t="s">
        <v>183</v>
      </c>
      <c r="E87" s="173">
        <v>88.5</v>
      </c>
      <c r="F87" s="168">
        <v>6</v>
      </c>
      <c r="G87" s="181">
        <f t="shared" si="6"/>
        <v>531</v>
      </c>
      <c r="H87" s="178">
        <v>69.62</v>
      </c>
      <c r="I87" s="167"/>
      <c r="J87" s="166">
        <f t="shared" si="7"/>
        <v>0</v>
      </c>
      <c r="K87" s="165"/>
      <c r="L87" s="164">
        <v>69.62</v>
      </c>
      <c r="M87" s="163">
        <f t="shared" si="8"/>
        <v>0</v>
      </c>
    </row>
    <row r="88" spans="1:13" s="35" customFormat="1" ht="12.75" x14ac:dyDescent="0.2">
      <c r="A88" s="31">
        <v>43594</v>
      </c>
      <c r="B88" s="32" t="s">
        <v>26</v>
      </c>
      <c r="C88" s="33" t="s">
        <v>190</v>
      </c>
      <c r="D88" s="34" t="s">
        <v>185</v>
      </c>
      <c r="E88" s="173">
        <v>73.75</v>
      </c>
      <c r="F88" s="168">
        <v>3</v>
      </c>
      <c r="G88" s="181">
        <f t="shared" si="6"/>
        <v>221.25</v>
      </c>
      <c r="H88" s="178">
        <v>312.7</v>
      </c>
      <c r="I88" s="167"/>
      <c r="J88" s="166">
        <f t="shared" si="7"/>
        <v>0</v>
      </c>
      <c r="K88" s="165"/>
      <c r="L88" s="164">
        <v>312.7</v>
      </c>
      <c r="M88" s="163">
        <f t="shared" si="8"/>
        <v>0</v>
      </c>
    </row>
    <row r="89" spans="1:13" s="35" customFormat="1" ht="12.75" x14ac:dyDescent="0.2">
      <c r="A89" s="31">
        <v>44123</v>
      </c>
      <c r="B89" s="32" t="s">
        <v>456</v>
      </c>
      <c r="C89" s="33" t="s">
        <v>192</v>
      </c>
      <c r="D89" s="34" t="s">
        <v>491</v>
      </c>
      <c r="E89" s="173">
        <v>98.333333300000007</v>
      </c>
      <c r="F89" s="168">
        <v>15</v>
      </c>
      <c r="G89" s="181">
        <f t="shared" si="6"/>
        <v>1474.9999995000001</v>
      </c>
      <c r="H89" s="178">
        <v>800</v>
      </c>
      <c r="I89" s="167"/>
      <c r="J89" s="166">
        <f t="shared" si="7"/>
        <v>0</v>
      </c>
      <c r="K89" s="165"/>
      <c r="L89" s="164">
        <v>800</v>
      </c>
      <c r="M89" s="163">
        <f t="shared" si="8"/>
        <v>0</v>
      </c>
    </row>
    <row r="90" spans="1:13" s="35" customFormat="1" ht="12.75" x14ac:dyDescent="0.2">
      <c r="A90" s="31">
        <v>43663</v>
      </c>
      <c r="B90" s="32" t="s">
        <v>48</v>
      </c>
      <c r="C90" s="33" t="s">
        <v>194</v>
      </c>
      <c r="D90" s="34" t="s">
        <v>189</v>
      </c>
      <c r="E90" s="174">
        <v>39</v>
      </c>
      <c r="F90" s="168">
        <v>2</v>
      </c>
      <c r="G90" s="181">
        <f t="shared" si="6"/>
        <v>78</v>
      </c>
      <c r="H90" s="178">
        <v>1168.2</v>
      </c>
      <c r="I90" s="167"/>
      <c r="J90" s="166">
        <f t="shared" si="7"/>
        <v>0</v>
      </c>
      <c r="K90" s="165"/>
      <c r="L90" s="164">
        <v>1168.2</v>
      </c>
      <c r="M90" s="163">
        <f t="shared" si="8"/>
        <v>0</v>
      </c>
    </row>
    <row r="91" spans="1:13" s="35" customFormat="1" ht="12.75" x14ac:dyDescent="0.2">
      <c r="A91" s="31">
        <v>44123</v>
      </c>
      <c r="B91" s="32" t="s">
        <v>48</v>
      </c>
      <c r="C91" s="33" t="s">
        <v>196</v>
      </c>
      <c r="D91" s="34" t="s">
        <v>191</v>
      </c>
      <c r="E91" s="174">
        <v>200</v>
      </c>
      <c r="F91" s="168">
        <v>2</v>
      </c>
      <c r="G91" s="181">
        <f t="shared" si="6"/>
        <v>400</v>
      </c>
      <c r="H91" s="178">
        <v>47.2</v>
      </c>
      <c r="I91" s="167"/>
      <c r="J91" s="166">
        <f t="shared" si="7"/>
        <v>0</v>
      </c>
      <c r="K91" s="165"/>
      <c r="L91" s="164">
        <v>47.2</v>
      </c>
      <c r="M91" s="163">
        <f t="shared" si="8"/>
        <v>0</v>
      </c>
    </row>
    <row r="92" spans="1:13" s="35" customFormat="1" ht="12.75" x14ac:dyDescent="0.2">
      <c r="A92" s="31">
        <v>44477</v>
      </c>
      <c r="B92" s="32" t="s">
        <v>186</v>
      </c>
      <c r="C92" s="33" t="s">
        <v>198</v>
      </c>
      <c r="D92" s="34" t="s">
        <v>193</v>
      </c>
      <c r="E92" s="174">
        <v>800</v>
      </c>
      <c r="F92" s="168">
        <v>4</v>
      </c>
      <c r="G92" s="181">
        <f t="shared" si="6"/>
        <v>3200</v>
      </c>
      <c r="H92" s="178">
        <v>47.2</v>
      </c>
      <c r="I92" s="167"/>
      <c r="J92" s="166">
        <f t="shared" si="7"/>
        <v>0</v>
      </c>
      <c r="K92" s="165"/>
      <c r="L92" s="164">
        <v>47.2</v>
      </c>
      <c r="M92" s="163">
        <f t="shared" si="8"/>
        <v>0</v>
      </c>
    </row>
    <row r="93" spans="1:13" s="35" customFormat="1" ht="12.75" x14ac:dyDescent="0.2">
      <c r="A93" s="31">
        <v>44544</v>
      </c>
      <c r="B93" s="32" t="s">
        <v>45</v>
      </c>
      <c r="C93" s="33" t="s">
        <v>200</v>
      </c>
      <c r="D93" s="34" t="s">
        <v>195</v>
      </c>
      <c r="E93" s="173">
        <v>354</v>
      </c>
      <c r="F93" s="168">
        <v>6</v>
      </c>
      <c r="G93" s="181">
        <f t="shared" si="6"/>
        <v>2124</v>
      </c>
      <c r="H93" s="178">
        <v>150.57</v>
      </c>
      <c r="I93" s="167"/>
      <c r="J93" s="166">
        <f t="shared" si="7"/>
        <v>0</v>
      </c>
      <c r="K93" s="165"/>
      <c r="L93" s="164">
        <v>150.57</v>
      </c>
      <c r="M93" s="163">
        <f t="shared" si="8"/>
        <v>0</v>
      </c>
    </row>
    <row r="94" spans="1:13" s="35" customFormat="1" ht="13.5" thickBot="1" x14ac:dyDescent="0.25">
      <c r="A94" s="31">
        <v>44487</v>
      </c>
      <c r="B94" s="32" t="s">
        <v>30</v>
      </c>
      <c r="C94" s="33" t="s">
        <v>202</v>
      </c>
      <c r="D94" s="34" t="s">
        <v>197</v>
      </c>
      <c r="E94" s="173">
        <v>47.2</v>
      </c>
      <c r="F94" s="168">
        <v>9</v>
      </c>
      <c r="G94" s="181">
        <f t="shared" si="6"/>
        <v>424.8</v>
      </c>
      <c r="H94" s="178">
        <v>236</v>
      </c>
      <c r="I94" s="167"/>
      <c r="J94" s="166">
        <f t="shared" si="7"/>
        <v>0</v>
      </c>
      <c r="K94" s="165"/>
      <c r="L94" s="164">
        <v>236</v>
      </c>
      <c r="M94" s="163">
        <f t="shared" si="8"/>
        <v>0</v>
      </c>
    </row>
    <row r="95" spans="1:13" s="35" customFormat="1" ht="12.75" x14ac:dyDescent="0.2">
      <c r="A95" s="31">
        <v>44123</v>
      </c>
      <c r="B95" s="32" t="s">
        <v>48</v>
      </c>
      <c r="C95" s="33" t="s">
        <v>204</v>
      </c>
      <c r="D95" s="34" t="s">
        <v>199</v>
      </c>
      <c r="E95" s="174">
        <v>47.2</v>
      </c>
      <c r="F95" s="168">
        <v>2</v>
      </c>
      <c r="G95" s="181">
        <f t="shared" si="6"/>
        <v>94.4</v>
      </c>
      <c r="H95" s="180">
        <v>442.5</v>
      </c>
      <c r="I95" s="169"/>
      <c r="J95" s="166">
        <f t="shared" si="7"/>
        <v>0</v>
      </c>
      <c r="K95" s="165"/>
      <c r="L95" s="164">
        <v>442.5</v>
      </c>
      <c r="M95" s="163">
        <f t="shared" si="8"/>
        <v>0</v>
      </c>
    </row>
    <row r="96" spans="1:13" s="35" customFormat="1" ht="12.75" x14ac:dyDescent="0.2">
      <c r="A96" s="31">
        <v>44477</v>
      </c>
      <c r="B96" s="32" t="s">
        <v>48</v>
      </c>
      <c r="C96" s="33" t="s">
        <v>206</v>
      </c>
      <c r="D96" s="34" t="s">
        <v>201</v>
      </c>
      <c r="E96" s="173">
        <v>60</v>
      </c>
      <c r="F96" s="168">
        <v>6</v>
      </c>
      <c r="G96" s="181">
        <f t="shared" si="6"/>
        <v>360</v>
      </c>
      <c r="H96" s="178">
        <v>23.6</v>
      </c>
      <c r="I96" s="167"/>
      <c r="J96" s="166">
        <f t="shared" si="7"/>
        <v>0</v>
      </c>
      <c r="K96" s="165"/>
      <c r="L96" s="164">
        <v>23.6</v>
      </c>
      <c r="M96" s="163">
        <f t="shared" si="8"/>
        <v>0</v>
      </c>
    </row>
    <row r="97" spans="1:13" s="35" customFormat="1" ht="12.75" x14ac:dyDescent="0.2">
      <c r="A97" s="31">
        <v>43909</v>
      </c>
      <c r="B97" s="32" t="s">
        <v>23</v>
      </c>
      <c r="C97" s="33" t="s">
        <v>208</v>
      </c>
      <c r="D97" s="34" t="s">
        <v>203</v>
      </c>
      <c r="E97" s="173">
        <v>32.5</v>
      </c>
      <c r="F97" s="168">
        <v>4</v>
      </c>
      <c r="G97" s="181">
        <f t="shared" si="6"/>
        <v>130</v>
      </c>
      <c r="H97" s="178">
        <v>26</v>
      </c>
      <c r="I97" s="167"/>
      <c r="J97" s="166">
        <f t="shared" si="7"/>
        <v>0</v>
      </c>
      <c r="K97" s="165"/>
      <c r="L97" s="164">
        <v>26</v>
      </c>
      <c r="M97" s="163">
        <f t="shared" si="8"/>
        <v>0</v>
      </c>
    </row>
    <row r="98" spans="1:13" s="35" customFormat="1" ht="12.75" x14ac:dyDescent="0.2">
      <c r="A98" s="31">
        <v>44544</v>
      </c>
      <c r="B98" s="32" t="s">
        <v>48</v>
      </c>
      <c r="C98" s="33" t="s">
        <v>210</v>
      </c>
      <c r="D98" s="34" t="s">
        <v>205</v>
      </c>
      <c r="E98" s="174">
        <v>9.6199999999999992</v>
      </c>
      <c r="F98" s="168">
        <v>10</v>
      </c>
      <c r="G98" s="181">
        <f t="shared" si="6"/>
        <v>96.199999999999989</v>
      </c>
      <c r="H98" s="178">
        <v>31.2</v>
      </c>
      <c r="I98" s="167"/>
      <c r="J98" s="166">
        <f t="shared" si="7"/>
        <v>0</v>
      </c>
      <c r="K98" s="165"/>
      <c r="L98" s="164">
        <v>31.2</v>
      </c>
      <c r="M98" s="163">
        <f t="shared" si="8"/>
        <v>0</v>
      </c>
    </row>
    <row r="99" spans="1:13" s="35" customFormat="1" ht="12.75" x14ac:dyDescent="0.2">
      <c r="A99" s="31">
        <v>44123</v>
      </c>
      <c r="B99" s="32" t="s">
        <v>48</v>
      </c>
      <c r="C99" s="33" t="s">
        <v>212</v>
      </c>
      <c r="D99" s="34" t="s">
        <v>207</v>
      </c>
      <c r="E99" s="174">
        <v>23.6</v>
      </c>
      <c r="F99" s="168">
        <v>10</v>
      </c>
      <c r="G99" s="181">
        <f t="shared" si="6"/>
        <v>236</v>
      </c>
      <c r="H99" s="178">
        <v>34.9</v>
      </c>
      <c r="I99" s="167"/>
      <c r="J99" s="166">
        <f t="shared" si="7"/>
        <v>0</v>
      </c>
      <c r="K99" s="165"/>
      <c r="L99" s="164">
        <v>34.9</v>
      </c>
      <c r="M99" s="163">
        <f t="shared" si="8"/>
        <v>0</v>
      </c>
    </row>
    <row r="100" spans="1:13" s="35" customFormat="1" ht="12.75" x14ac:dyDescent="0.2">
      <c r="A100" s="31">
        <v>44396</v>
      </c>
      <c r="B100" s="32" t="s">
        <v>45</v>
      </c>
      <c r="C100" s="33" t="s">
        <v>214</v>
      </c>
      <c r="D100" s="36" t="s">
        <v>345</v>
      </c>
      <c r="E100" s="174">
        <v>1001</v>
      </c>
      <c r="F100" s="168">
        <v>2</v>
      </c>
      <c r="G100" s="181">
        <f t="shared" si="6"/>
        <v>2002</v>
      </c>
      <c r="H100" s="178">
        <v>41.42</v>
      </c>
      <c r="I100" s="167"/>
      <c r="J100" s="166">
        <f t="shared" si="7"/>
        <v>0</v>
      </c>
      <c r="K100" s="165"/>
      <c r="L100" s="164">
        <v>44.21</v>
      </c>
      <c r="M100" s="163">
        <f t="shared" si="8"/>
        <v>0</v>
      </c>
    </row>
    <row r="101" spans="1:13" s="35" customFormat="1" ht="12.75" x14ac:dyDescent="0.2">
      <c r="A101" s="31">
        <v>44364</v>
      </c>
      <c r="B101" s="32" t="s">
        <v>48</v>
      </c>
      <c r="C101" s="33" t="s">
        <v>216</v>
      </c>
      <c r="D101" s="34" t="s">
        <v>209</v>
      </c>
      <c r="E101" s="174">
        <v>26</v>
      </c>
      <c r="F101" s="168">
        <v>4</v>
      </c>
      <c r="G101" s="181">
        <f t="shared" si="6"/>
        <v>104</v>
      </c>
      <c r="H101" s="178">
        <v>44</v>
      </c>
      <c r="I101" s="167"/>
      <c r="J101" s="166">
        <f t="shared" si="7"/>
        <v>0</v>
      </c>
      <c r="K101" s="165"/>
      <c r="L101" s="164">
        <v>44</v>
      </c>
      <c r="M101" s="163">
        <f t="shared" si="8"/>
        <v>0</v>
      </c>
    </row>
    <row r="102" spans="1:13" s="35" customFormat="1" ht="12.75" x14ac:dyDescent="0.2">
      <c r="A102" s="31">
        <v>43663</v>
      </c>
      <c r="B102" s="32" t="s">
        <v>48</v>
      </c>
      <c r="C102" s="33" t="s">
        <v>219</v>
      </c>
      <c r="D102" s="34" t="s">
        <v>211</v>
      </c>
      <c r="E102" s="174">
        <v>31.2</v>
      </c>
      <c r="F102" s="168">
        <v>20</v>
      </c>
      <c r="G102" s="181">
        <f t="shared" si="6"/>
        <v>624</v>
      </c>
      <c r="H102" s="178">
        <v>5310</v>
      </c>
      <c r="I102" s="167"/>
      <c r="J102" s="166">
        <f t="shared" si="7"/>
        <v>0</v>
      </c>
      <c r="K102" s="165"/>
      <c r="L102" s="164">
        <v>5310</v>
      </c>
      <c r="M102" s="163">
        <f t="shared" si="8"/>
        <v>0</v>
      </c>
    </row>
    <row r="103" spans="1:13" s="35" customFormat="1" ht="12.75" x14ac:dyDescent="0.2">
      <c r="A103" s="31">
        <v>43622</v>
      </c>
      <c r="B103" s="32" t="s">
        <v>144</v>
      </c>
      <c r="C103" s="33" t="s">
        <v>220</v>
      </c>
      <c r="D103" s="34" t="s">
        <v>213</v>
      </c>
      <c r="E103" s="173">
        <v>348.1</v>
      </c>
      <c r="F103" s="168">
        <v>1</v>
      </c>
      <c r="G103" s="181">
        <f t="shared" si="6"/>
        <v>348.1</v>
      </c>
      <c r="H103" s="178">
        <v>295</v>
      </c>
      <c r="I103" s="167"/>
      <c r="J103" s="166">
        <f t="shared" si="7"/>
        <v>0</v>
      </c>
      <c r="K103" s="165"/>
      <c r="L103" s="164">
        <v>230.1</v>
      </c>
      <c r="M103" s="163">
        <f t="shared" si="8"/>
        <v>0</v>
      </c>
    </row>
    <row r="104" spans="1:13" s="35" customFormat="1" ht="12.75" x14ac:dyDescent="0.2">
      <c r="A104" s="31">
        <v>44503</v>
      </c>
      <c r="B104" s="32" t="s">
        <v>23</v>
      </c>
      <c r="C104" s="33" t="s">
        <v>221</v>
      </c>
      <c r="D104" s="34" t="s">
        <v>215</v>
      </c>
      <c r="E104" s="173">
        <v>34.9</v>
      </c>
      <c r="F104" s="168">
        <v>100</v>
      </c>
      <c r="G104" s="181">
        <f t="shared" ref="G104:G135" si="9">E104*F104</f>
        <v>3490</v>
      </c>
      <c r="H104" s="178">
        <v>13</v>
      </c>
      <c r="I104" s="167"/>
      <c r="J104" s="166">
        <f t="shared" ref="J104:J135" si="10">H104*I104</f>
        <v>0</v>
      </c>
      <c r="K104" s="165"/>
      <c r="L104" s="164">
        <v>13</v>
      </c>
      <c r="M104" s="163">
        <f t="shared" ref="M104:M135" si="11">+K104*L104</f>
        <v>0</v>
      </c>
    </row>
    <row r="105" spans="1:13" s="35" customFormat="1" ht="12.75" x14ac:dyDescent="0.2">
      <c r="A105" s="31">
        <v>44543</v>
      </c>
      <c r="B105" s="32" t="s">
        <v>456</v>
      </c>
      <c r="C105" s="33" t="s">
        <v>222</v>
      </c>
      <c r="D105" s="34" t="s">
        <v>217</v>
      </c>
      <c r="E105" s="174">
        <v>44.21</v>
      </c>
      <c r="F105" s="168">
        <v>744</v>
      </c>
      <c r="G105" s="181">
        <f t="shared" si="9"/>
        <v>32892.239999999998</v>
      </c>
      <c r="H105" s="178">
        <v>737.5</v>
      </c>
      <c r="I105" s="167"/>
      <c r="J105" s="166">
        <f t="shared" si="10"/>
        <v>0</v>
      </c>
      <c r="K105" s="165"/>
      <c r="L105" s="164">
        <v>737.5</v>
      </c>
      <c r="M105" s="163">
        <f t="shared" si="11"/>
        <v>0</v>
      </c>
    </row>
    <row r="106" spans="1:13" s="35" customFormat="1" ht="12.75" x14ac:dyDescent="0.2">
      <c r="A106" s="31">
        <v>44543</v>
      </c>
      <c r="B106" s="32" t="s">
        <v>26</v>
      </c>
      <c r="C106" s="33" t="s">
        <v>224</v>
      </c>
      <c r="D106" s="34" t="s">
        <v>490</v>
      </c>
      <c r="E106" s="173">
        <v>230.1</v>
      </c>
      <c r="F106" s="168">
        <v>6</v>
      </c>
      <c r="G106" s="181">
        <f t="shared" si="9"/>
        <v>1380.6</v>
      </c>
      <c r="H106" s="178">
        <v>2.66</v>
      </c>
      <c r="I106" s="167"/>
      <c r="J106" s="166">
        <f t="shared" si="10"/>
        <v>0</v>
      </c>
      <c r="K106" s="165"/>
      <c r="L106" s="164">
        <v>2.66</v>
      </c>
      <c r="M106" s="163">
        <f t="shared" si="11"/>
        <v>0</v>
      </c>
    </row>
    <row r="107" spans="1:13" s="35" customFormat="1" ht="12.75" x14ac:dyDescent="0.2">
      <c r="A107" s="31">
        <v>43909</v>
      </c>
      <c r="B107" s="32" t="s">
        <v>23</v>
      </c>
      <c r="C107" s="33" t="s">
        <v>225</v>
      </c>
      <c r="D107" s="34" t="s">
        <v>223</v>
      </c>
      <c r="E107" s="173">
        <v>13</v>
      </c>
      <c r="F107" s="168">
        <v>150</v>
      </c>
      <c r="G107" s="181">
        <f t="shared" si="9"/>
        <v>1950</v>
      </c>
      <c r="H107" s="178">
        <v>1</v>
      </c>
      <c r="I107" s="167"/>
      <c r="J107" s="166">
        <f t="shared" si="10"/>
        <v>0</v>
      </c>
      <c r="K107" s="165"/>
      <c r="L107" s="164">
        <v>1</v>
      </c>
      <c r="M107" s="163">
        <f t="shared" si="11"/>
        <v>0</v>
      </c>
    </row>
    <row r="108" spans="1:13" s="35" customFormat="1" ht="12.75" x14ac:dyDescent="0.2">
      <c r="A108" s="31">
        <v>44487</v>
      </c>
      <c r="B108" s="37" t="s">
        <v>30</v>
      </c>
      <c r="C108" s="33" t="s">
        <v>231</v>
      </c>
      <c r="D108" s="38" t="s">
        <v>227</v>
      </c>
      <c r="E108" s="174">
        <v>233.64</v>
      </c>
      <c r="F108" s="168">
        <v>16</v>
      </c>
      <c r="G108" s="181">
        <f t="shared" si="9"/>
        <v>3738.24</v>
      </c>
      <c r="H108" s="178">
        <v>649</v>
      </c>
      <c r="I108" s="167"/>
      <c r="J108" s="166">
        <f t="shared" si="10"/>
        <v>0</v>
      </c>
      <c r="K108" s="165"/>
      <c r="L108" s="164">
        <v>649</v>
      </c>
      <c r="M108" s="163">
        <f t="shared" si="11"/>
        <v>0</v>
      </c>
    </row>
    <row r="109" spans="1:13" s="35" customFormat="1" ht="12.75" x14ac:dyDescent="0.2">
      <c r="A109" s="31">
        <v>44487</v>
      </c>
      <c r="B109" s="32" t="s">
        <v>30</v>
      </c>
      <c r="C109" s="33" t="s">
        <v>233</v>
      </c>
      <c r="D109" s="34" t="s">
        <v>229</v>
      </c>
      <c r="E109" s="173">
        <v>35.4</v>
      </c>
      <c r="F109" s="168">
        <v>15</v>
      </c>
      <c r="G109" s="181">
        <f t="shared" si="9"/>
        <v>531</v>
      </c>
      <c r="H109" s="178">
        <v>694.97280000000001</v>
      </c>
      <c r="I109" s="167"/>
      <c r="J109" s="166">
        <f t="shared" si="10"/>
        <v>0</v>
      </c>
      <c r="K109" s="165"/>
      <c r="L109" s="164">
        <v>694.97280000000001</v>
      </c>
      <c r="M109" s="163">
        <f t="shared" si="11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236</v>
      </c>
      <c r="D110" s="34" t="s">
        <v>230</v>
      </c>
      <c r="E110" s="173">
        <v>538.29999999999995</v>
      </c>
      <c r="F110" s="168">
        <v>1</v>
      </c>
      <c r="G110" s="181">
        <f t="shared" si="9"/>
        <v>538.29999999999995</v>
      </c>
      <c r="H110" s="178">
        <v>694.99639999999999</v>
      </c>
      <c r="I110" s="167"/>
      <c r="J110" s="166">
        <f t="shared" si="10"/>
        <v>0</v>
      </c>
      <c r="K110" s="165"/>
      <c r="L110" s="164">
        <v>694.99639999999999</v>
      </c>
      <c r="M110" s="163">
        <f t="shared" si="11"/>
        <v>0</v>
      </c>
    </row>
    <row r="111" spans="1:13" s="35" customFormat="1" ht="12.75" x14ac:dyDescent="0.2">
      <c r="A111" s="31">
        <v>44477</v>
      </c>
      <c r="B111" s="32" t="s">
        <v>48</v>
      </c>
      <c r="C111" s="33" t="s">
        <v>238</v>
      </c>
      <c r="D111" s="34" t="s">
        <v>394</v>
      </c>
      <c r="E111" s="173">
        <v>36</v>
      </c>
      <c r="F111" s="168">
        <v>7</v>
      </c>
      <c r="G111" s="181">
        <f t="shared" si="9"/>
        <v>252</v>
      </c>
      <c r="H111" s="178">
        <v>495</v>
      </c>
      <c r="I111" s="167"/>
      <c r="J111" s="166">
        <f t="shared" si="10"/>
        <v>0</v>
      </c>
      <c r="K111" s="165"/>
      <c r="L111" s="164">
        <v>495</v>
      </c>
      <c r="M111" s="163">
        <f t="shared" si="11"/>
        <v>0</v>
      </c>
    </row>
    <row r="112" spans="1:13" s="35" customFormat="1" ht="12.75" x14ac:dyDescent="0.2">
      <c r="A112" s="31" t="s">
        <v>226</v>
      </c>
      <c r="B112" s="32" t="s">
        <v>48</v>
      </c>
      <c r="C112" s="33" t="s">
        <v>240</v>
      </c>
      <c r="D112" s="34" t="s">
        <v>234</v>
      </c>
      <c r="E112" s="173">
        <v>694.97280000000001</v>
      </c>
      <c r="F112" s="168">
        <v>3</v>
      </c>
      <c r="G112" s="181">
        <f t="shared" si="9"/>
        <v>2084.9184</v>
      </c>
      <c r="H112" s="178">
        <v>207.77794</v>
      </c>
      <c r="I112" s="167"/>
      <c r="J112" s="166">
        <f t="shared" si="10"/>
        <v>0</v>
      </c>
      <c r="K112" s="165"/>
      <c r="L112" s="164">
        <v>207.77794</v>
      </c>
      <c r="M112" s="163">
        <f t="shared" si="11"/>
        <v>0</v>
      </c>
    </row>
    <row r="113" spans="1:13" s="35" customFormat="1" ht="12.75" x14ac:dyDescent="0.2">
      <c r="A113" s="31" t="s">
        <v>226</v>
      </c>
      <c r="B113" s="32" t="s">
        <v>48</v>
      </c>
      <c r="C113" s="33" t="s">
        <v>244</v>
      </c>
      <c r="D113" s="34" t="s">
        <v>239</v>
      </c>
      <c r="E113" s="173">
        <v>694.99639999999999</v>
      </c>
      <c r="F113" s="168">
        <v>2</v>
      </c>
      <c r="G113" s="181">
        <f t="shared" si="9"/>
        <v>1389.9928</v>
      </c>
      <c r="H113" s="178">
        <v>249.65849999999998</v>
      </c>
      <c r="I113" s="167"/>
      <c r="J113" s="166">
        <f t="shared" si="10"/>
        <v>0</v>
      </c>
      <c r="K113" s="165"/>
      <c r="L113" s="164">
        <v>249.65849999999998</v>
      </c>
      <c r="M113" s="163">
        <f t="shared" si="11"/>
        <v>0</v>
      </c>
    </row>
    <row r="114" spans="1:13" s="35" customFormat="1" ht="12.75" x14ac:dyDescent="0.2">
      <c r="A114" s="31" t="s">
        <v>226</v>
      </c>
      <c r="B114" s="32" t="s">
        <v>48</v>
      </c>
      <c r="C114" s="33" t="s">
        <v>246</v>
      </c>
      <c r="D114" s="34" t="s">
        <v>241</v>
      </c>
      <c r="E114" s="173">
        <v>22</v>
      </c>
      <c r="F114" s="168">
        <v>7</v>
      </c>
      <c r="G114" s="181">
        <f t="shared" si="9"/>
        <v>154</v>
      </c>
      <c r="H114" s="178">
        <v>4012</v>
      </c>
      <c r="I114" s="167"/>
      <c r="J114" s="166">
        <f t="shared" si="10"/>
        <v>0</v>
      </c>
      <c r="K114" s="165"/>
      <c r="L114" s="164">
        <v>4012</v>
      </c>
      <c r="M114" s="163">
        <f t="shared" si="11"/>
        <v>0</v>
      </c>
    </row>
    <row r="115" spans="1:13" s="35" customFormat="1" ht="12.75" x14ac:dyDescent="0.2">
      <c r="A115" s="31">
        <v>43895</v>
      </c>
      <c r="B115" s="32" t="s">
        <v>26</v>
      </c>
      <c r="C115" s="33" t="s">
        <v>247</v>
      </c>
      <c r="D115" s="34" t="s">
        <v>242</v>
      </c>
      <c r="E115" s="173">
        <v>207.77794</v>
      </c>
      <c r="F115" s="168">
        <v>8</v>
      </c>
      <c r="G115" s="181">
        <f t="shared" si="9"/>
        <v>1662.22352</v>
      </c>
      <c r="H115" s="178">
        <v>1895.2529999999999</v>
      </c>
      <c r="I115" s="167"/>
      <c r="J115" s="166">
        <f t="shared" si="10"/>
        <v>0</v>
      </c>
      <c r="K115" s="165"/>
      <c r="L115" s="164">
        <v>1895.2529999999999</v>
      </c>
      <c r="M115" s="163">
        <f t="shared" si="11"/>
        <v>0</v>
      </c>
    </row>
    <row r="116" spans="1:13" s="35" customFormat="1" ht="12.75" x14ac:dyDescent="0.2">
      <c r="A116" s="31">
        <v>44273</v>
      </c>
      <c r="B116" s="32" t="s">
        <v>232</v>
      </c>
      <c r="C116" s="33" t="s">
        <v>248</v>
      </c>
      <c r="D116" s="34" t="s">
        <v>243</v>
      </c>
      <c r="E116" s="173">
        <v>38.840000000000003</v>
      </c>
      <c r="F116" s="168">
        <v>4</v>
      </c>
      <c r="G116" s="181">
        <f t="shared" si="9"/>
        <v>155.36000000000001</v>
      </c>
      <c r="H116" s="178">
        <v>4369.63</v>
      </c>
      <c r="I116" s="167"/>
      <c r="J116" s="166">
        <f t="shared" si="10"/>
        <v>0</v>
      </c>
      <c r="K116" s="165"/>
      <c r="L116" s="164">
        <v>4369.63</v>
      </c>
      <c r="M116" s="163">
        <f t="shared" si="11"/>
        <v>0</v>
      </c>
    </row>
    <row r="117" spans="1:13" s="35" customFormat="1" ht="12.75" x14ac:dyDescent="0.2">
      <c r="A117" s="31">
        <v>43909</v>
      </c>
      <c r="B117" s="32" t="s">
        <v>23</v>
      </c>
      <c r="C117" s="33" t="s">
        <v>250</v>
      </c>
      <c r="D117" s="34" t="s">
        <v>245</v>
      </c>
      <c r="E117" s="173">
        <v>9.31</v>
      </c>
      <c r="F117" s="168">
        <v>28</v>
      </c>
      <c r="G117" s="181">
        <f t="shared" si="9"/>
        <v>260.68</v>
      </c>
      <c r="H117" s="178">
        <v>4369.63</v>
      </c>
      <c r="I117" s="167"/>
      <c r="J117" s="166">
        <f t="shared" si="10"/>
        <v>0</v>
      </c>
      <c r="K117" s="165"/>
      <c r="L117" s="164">
        <v>4369.63</v>
      </c>
      <c r="M117" s="163">
        <f t="shared" si="11"/>
        <v>0</v>
      </c>
    </row>
    <row r="118" spans="1:13" s="35" customFormat="1" ht="12.75" x14ac:dyDescent="0.2">
      <c r="A118" s="31" t="s">
        <v>226</v>
      </c>
      <c r="B118" s="32" t="s">
        <v>48</v>
      </c>
      <c r="C118" s="33" t="s">
        <v>253</v>
      </c>
      <c r="D118" s="34" t="s">
        <v>420</v>
      </c>
      <c r="E118" s="173">
        <v>850.24480000000005</v>
      </c>
      <c r="F118" s="168">
        <v>1</v>
      </c>
      <c r="G118" s="181">
        <f t="shared" si="9"/>
        <v>850.24480000000005</v>
      </c>
      <c r="H118" s="178">
        <v>949.995</v>
      </c>
      <c r="I118" s="167"/>
      <c r="J118" s="166">
        <f t="shared" si="10"/>
        <v>0</v>
      </c>
      <c r="K118" s="165"/>
      <c r="L118" s="164">
        <v>949.995</v>
      </c>
      <c r="M118" s="163">
        <f t="shared" si="11"/>
        <v>0</v>
      </c>
    </row>
    <row r="119" spans="1:13" s="35" customFormat="1" ht="12.75" x14ac:dyDescent="0.2">
      <c r="A119" s="31">
        <v>44491</v>
      </c>
      <c r="B119" s="32" t="s">
        <v>48</v>
      </c>
      <c r="C119" s="33" t="s">
        <v>255</v>
      </c>
      <c r="D119" s="34" t="s">
        <v>395</v>
      </c>
      <c r="E119" s="173">
        <v>4012</v>
      </c>
      <c r="F119" s="168">
        <v>1</v>
      </c>
      <c r="G119" s="181">
        <f t="shared" si="9"/>
        <v>4012</v>
      </c>
      <c r="H119" s="178">
        <v>3536</v>
      </c>
      <c r="I119" s="167"/>
      <c r="J119" s="166">
        <f t="shared" si="10"/>
        <v>0</v>
      </c>
      <c r="K119" s="165"/>
      <c r="L119" s="164">
        <v>3536</v>
      </c>
      <c r="M119" s="163">
        <f t="shared" si="11"/>
        <v>0</v>
      </c>
    </row>
    <row r="120" spans="1:13" s="35" customFormat="1" ht="12.75" x14ac:dyDescent="0.2">
      <c r="A120" s="31" t="s">
        <v>226</v>
      </c>
      <c r="B120" s="40" t="s">
        <v>48</v>
      </c>
      <c r="C120" s="33" t="s">
        <v>257</v>
      </c>
      <c r="D120" s="34" t="s">
        <v>249</v>
      </c>
      <c r="E120" s="173">
        <v>1895.2529999999999</v>
      </c>
      <c r="F120" s="168">
        <v>3</v>
      </c>
      <c r="G120" s="181">
        <f t="shared" si="9"/>
        <v>5685.759</v>
      </c>
      <c r="H120" s="178">
        <v>2584</v>
      </c>
      <c r="I120" s="167"/>
      <c r="J120" s="166">
        <f t="shared" si="10"/>
        <v>0</v>
      </c>
      <c r="K120" s="165"/>
      <c r="L120" s="164">
        <v>2584</v>
      </c>
      <c r="M120" s="163">
        <f t="shared" si="11"/>
        <v>0</v>
      </c>
    </row>
    <row r="121" spans="1:13" s="35" customFormat="1" ht="12.75" x14ac:dyDescent="0.2">
      <c r="A121" s="31">
        <v>44491</v>
      </c>
      <c r="B121" s="32" t="s">
        <v>48</v>
      </c>
      <c r="C121" s="33" t="s">
        <v>258</v>
      </c>
      <c r="D121" s="34" t="s">
        <v>251</v>
      </c>
      <c r="E121" s="173">
        <v>4369.63</v>
      </c>
      <c r="F121" s="168">
        <v>2</v>
      </c>
      <c r="G121" s="181">
        <f t="shared" si="9"/>
        <v>8739.26</v>
      </c>
      <c r="H121" s="178">
        <v>85.06</v>
      </c>
      <c r="I121" s="167"/>
      <c r="J121" s="166">
        <f t="shared" si="10"/>
        <v>0</v>
      </c>
      <c r="K121" s="165"/>
      <c r="L121" s="164">
        <v>85.06</v>
      </c>
      <c r="M121" s="163">
        <f t="shared" si="11"/>
        <v>0</v>
      </c>
    </row>
    <row r="122" spans="1:13" s="35" customFormat="1" ht="12.75" x14ac:dyDescent="0.2">
      <c r="A122" s="31">
        <v>44491</v>
      </c>
      <c r="B122" s="32" t="s">
        <v>48</v>
      </c>
      <c r="C122" s="33" t="s">
        <v>259</v>
      </c>
      <c r="D122" s="34" t="s">
        <v>252</v>
      </c>
      <c r="E122" s="173">
        <v>4369.63</v>
      </c>
      <c r="F122" s="168">
        <v>2</v>
      </c>
      <c r="G122" s="181">
        <f t="shared" si="9"/>
        <v>8739.26</v>
      </c>
      <c r="H122" s="178">
        <v>92.16</v>
      </c>
      <c r="I122" s="167"/>
      <c r="J122" s="166">
        <f t="shared" si="10"/>
        <v>0</v>
      </c>
      <c r="K122" s="165"/>
      <c r="L122" s="164">
        <v>106.69</v>
      </c>
      <c r="M122" s="163">
        <f t="shared" si="11"/>
        <v>0</v>
      </c>
    </row>
    <row r="123" spans="1:13" s="35" customFormat="1" ht="12.75" x14ac:dyDescent="0.2">
      <c r="A123" s="31">
        <v>44491</v>
      </c>
      <c r="B123" s="32" t="s">
        <v>48</v>
      </c>
      <c r="C123" s="33" t="s">
        <v>260</v>
      </c>
      <c r="D123" s="34" t="s">
        <v>254</v>
      </c>
      <c r="E123" s="173">
        <v>4369.63</v>
      </c>
      <c r="F123" s="168">
        <v>2</v>
      </c>
      <c r="G123" s="181">
        <f t="shared" si="9"/>
        <v>8739.26</v>
      </c>
      <c r="H123" s="178">
        <v>81.900000000000006</v>
      </c>
      <c r="I123" s="167"/>
      <c r="J123" s="166">
        <f t="shared" si="10"/>
        <v>0</v>
      </c>
      <c r="K123" s="165"/>
      <c r="L123" s="164">
        <v>81.900000000000006</v>
      </c>
      <c r="M123" s="163">
        <f t="shared" si="11"/>
        <v>0</v>
      </c>
    </row>
    <row r="124" spans="1:13" s="35" customFormat="1" ht="12.75" x14ac:dyDescent="0.2">
      <c r="A124" s="31" t="s">
        <v>226</v>
      </c>
      <c r="B124" s="32" t="s">
        <v>48</v>
      </c>
      <c r="C124" s="33" t="s">
        <v>262</v>
      </c>
      <c r="D124" s="34" t="s">
        <v>256</v>
      </c>
      <c r="E124" s="174">
        <v>949.995</v>
      </c>
      <c r="F124" s="168">
        <v>3</v>
      </c>
      <c r="G124" s="181">
        <f t="shared" si="9"/>
        <v>2849.9850000000001</v>
      </c>
      <c r="H124" s="178">
        <v>115.396</v>
      </c>
      <c r="I124" s="167"/>
      <c r="J124" s="166">
        <f t="shared" si="10"/>
        <v>0</v>
      </c>
      <c r="K124" s="165"/>
      <c r="L124" s="164">
        <v>115.396</v>
      </c>
      <c r="M124" s="163">
        <f t="shared" si="11"/>
        <v>0</v>
      </c>
    </row>
    <row r="125" spans="1:13" s="35" customFormat="1" ht="12.75" x14ac:dyDescent="0.2">
      <c r="A125" s="31">
        <v>44396</v>
      </c>
      <c r="B125" s="32" t="s">
        <v>45</v>
      </c>
      <c r="C125" s="33" t="s">
        <v>264</v>
      </c>
      <c r="D125" s="34" t="s">
        <v>346</v>
      </c>
      <c r="E125" s="175">
        <v>3536</v>
      </c>
      <c r="F125" s="168">
        <v>1</v>
      </c>
      <c r="G125" s="181">
        <f t="shared" si="9"/>
        <v>3536</v>
      </c>
      <c r="H125" s="178">
        <v>1090</v>
      </c>
      <c r="I125" s="167"/>
      <c r="J125" s="166">
        <f t="shared" si="10"/>
        <v>0</v>
      </c>
      <c r="K125" s="165"/>
      <c r="L125" s="164">
        <v>1090</v>
      </c>
      <c r="M125" s="163">
        <f t="shared" si="11"/>
        <v>0</v>
      </c>
    </row>
    <row r="126" spans="1:13" s="35" customFormat="1" ht="12.75" x14ac:dyDescent="0.2">
      <c r="A126" s="31">
        <v>44396</v>
      </c>
      <c r="B126" s="32" t="s">
        <v>45</v>
      </c>
      <c r="C126" s="33" t="s">
        <v>265</v>
      </c>
      <c r="D126" s="36" t="s">
        <v>347</v>
      </c>
      <c r="E126" s="174">
        <v>2584</v>
      </c>
      <c r="F126" s="168">
        <v>1</v>
      </c>
      <c r="G126" s="181">
        <f t="shared" si="9"/>
        <v>2584</v>
      </c>
      <c r="H126" s="178">
        <v>39</v>
      </c>
      <c r="I126" s="167"/>
      <c r="J126" s="166">
        <f t="shared" si="10"/>
        <v>0</v>
      </c>
      <c r="K126" s="165"/>
      <c r="L126" s="164">
        <v>39</v>
      </c>
      <c r="M126" s="163">
        <f t="shared" si="11"/>
        <v>0</v>
      </c>
    </row>
    <row r="127" spans="1:13" s="35" customFormat="1" ht="12.75" x14ac:dyDescent="0.2">
      <c r="A127" s="31">
        <v>43909</v>
      </c>
      <c r="B127" s="32" t="s">
        <v>23</v>
      </c>
      <c r="C127" s="33" t="s">
        <v>266</v>
      </c>
      <c r="D127" s="34" t="s">
        <v>263</v>
      </c>
      <c r="E127" s="173">
        <v>81.900000000000006</v>
      </c>
      <c r="F127" s="168">
        <v>2</v>
      </c>
      <c r="G127" s="181">
        <f t="shared" si="9"/>
        <v>163.80000000000001</v>
      </c>
      <c r="H127" s="178">
        <v>525</v>
      </c>
      <c r="I127" s="167"/>
      <c r="J127" s="166">
        <f t="shared" si="10"/>
        <v>0</v>
      </c>
      <c r="K127" s="165"/>
      <c r="L127" s="164">
        <v>525</v>
      </c>
      <c r="M127" s="163">
        <f t="shared" si="11"/>
        <v>0</v>
      </c>
    </row>
    <row r="128" spans="1:13" s="35" customFormat="1" ht="12.75" x14ac:dyDescent="0.2">
      <c r="A128" s="31"/>
      <c r="B128" s="32" t="s">
        <v>26</v>
      </c>
      <c r="C128" s="33" t="s">
        <v>268</v>
      </c>
      <c r="D128" s="34" t="s">
        <v>489</v>
      </c>
      <c r="E128" s="173">
        <v>531</v>
      </c>
      <c r="F128" s="168">
        <v>4</v>
      </c>
      <c r="G128" s="181">
        <f t="shared" si="9"/>
        <v>2124</v>
      </c>
      <c r="H128" s="178">
        <v>24</v>
      </c>
      <c r="I128" s="167"/>
      <c r="J128" s="166">
        <f t="shared" si="10"/>
        <v>0</v>
      </c>
      <c r="K128" s="165"/>
      <c r="L128" s="164">
        <v>24</v>
      </c>
      <c r="M128" s="163">
        <f t="shared" si="11"/>
        <v>0</v>
      </c>
    </row>
    <row r="129" spans="1:13" s="35" customFormat="1" ht="12.75" x14ac:dyDescent="0.2">
      <c r="A129" s="31">
        <v>44265</v>
      </c>
      <c r="B129" s="32" t="s">
        <v>48</v>
      </c>
      <c r="C129" s="33" t="s">
        <v>269</v>
      </c>
      <c r="D129" s="34" t="s">
        <v>69</v>
      </c>
      <c r="E129" s="174">
        <v>525</v>
      </c>
      <c r="F129" s="168">
        <v>6</v>
      </c>
      <c r="G129" s="181">
        <f t="shared" si="9"/>
        <v>3150</v>
      </c>
      <c r="H129" s="178">
        <v>275</v>
      </c>
      <c r="I129" s="167"/>
      <c r="J129" s="166">
        <f t="shared" si="10"/>
        <v>0</v>
      </c>
      <c r="K129" s="165"/>
      <c r="L129" s="164">
        <v>275</v>
      </c>
      <c r="M129" s="163">
        <f t="shared" si="11"/>
        <v>0</v>
      </c>
    </row>
    <row r="130" spans="1:13" s="35" customFormat="1" ht="12.75" x14ac:dyDescent="0.2">
      <c r="A130" s="31">
        <v>44477</v>
      </c>
      <c r="B130" s="32" t="s">
        <v>48</v>
      </c>
      <c r="C130" s="33" t="s">
        <v>270</v>
      </c>
      <c r="D130" s="34" t="s">
        <v>267</v>
      </c>
      <c r="E130" s="174">
        <v>3.75</v>
      </c>
      <c r="F130" s="168">
        <v>79</v>
      </c>
      <c r="G130" s="181">
        <f t="shared" si="9"/>
        <v>296.25</v>
      </c>
      <c r="H130" s="178">
        <v>6200</v>
      </c>
      <c r="I130" s="167"/>
      <c r="J130" s="166">
        <f t="shared" si="10"/>
        <v>0</v>
      </c>
      <c r="K130" s="165"/>
      <c r="L130" s="164">
        <v>6200</v>
      </c>
      <c r="M130" s="163">
        <f t="shared" si="11"/>
        <v>0</v>
      </c>
    </row>
    <row r="131" spans="1:13" s="35" customFormat="1" ht="12.75" x14ac:dyDescent="0.2">
      <c r="A131" s="31">
        <v>44265</v>
      </c>
      <c r="B131" s="32" t="s">
        <v>456</v>
      </c>
      <c r="C131" s="33" t="s">
        <v>271</v>
      </c>
      <c r="D131" s="34" t="s">
        <v>94</v>
      </c>
      <c r="E131" s="173">
        <v>40</v>
      </c>
      <c r="F131" s="168">
        <v>4</v>
      </c>
      <c r="G131" s="181">
        <f t="shared" si="9"/>
        <v>160</v>
      </c>
      <c r="H131" s="178">
        <v>448.4</v>
      </c>
      <c r="I131" s="167"/>
      <c r="J131" s="166">
        <f t="shared" si="10"/>
        <v>0</v>
      </c>
      <c r="K131" s="165"/>
      <c r="L131" s="164">
        <v>448.4</v>
      </c>
      <c r="M131" s="163">
        <f t="shared" si="11"/>
        <v>0</v>
      </c>
    </row>
    <row r="132" spans="1:13" s="35" customFormat="1" ht="12.75" x14ac:dyDescent="0.2">
      <c r="A132" s="31">
        <v>44477</v>
      </c>
      <c r="B132" s="32" t="s">
        <v>456</v>
      </c>
      <c r="C132" s="33" t="s">
        <v>272</v>
      </c>
      <c r="D132" s="34" t="s">
        <v>120</v>
      </c>
      <c r="E132" s="173">
        <v>275</v>
      </c>
      <c r="F132" s="168">
        <v>9</v>
      </c>
      <c r="G132" s="181">
        <f t="shared" si="9"/>
        <v>2475</v>
      </c>
      <c r="H132" s="178">
        <v>448.4</v>
      </c>
      <c r="I132" s="167"/>
      <c r="J132" s="166">
        <f t="shared" si="10"/>
        <v>0</v>
      </c>
      <c r="K132" s="165"/>
      <c r="L132" s="164">
        <v>448.4</v>
      </c>
      <c r="M132" s="163">
        <f t="shared" si="11"/>
        <v>0</v>
      </c>
    </row>
    <row r="133" spans="1:13" s="35" customFormat="1" ht="12.75" x14ac:dyDescent="0.2">
      <c r="A133" s="31">
        <v>44477</v>
      </c>
      <c r="B133" s="32" t="s">
        <v>48</v>
      </c>
      <c r="C133" s="33" t="s">
        <v>274</v>
      </c>
      <c r="D133" s="34" t="s">
        <v>75</v>
      </c>
      <c r="E133" s="173">
        <v>54.2</v>
      </c>
      <c r="F133" s="168">
        <v>12</v>
      </c>
      <c r="G133" s="181">
        <f t="shared" si="9"/>
        <v>650.40000000000009</v>
      </c>
      <c r="H133" s="178">
        <v>448.4</v>
      </c>
      <c r="I133" s="167"/>
      <c r="J133" s="166">
        <f t="shared" si="10"/>
        <v>0</v>
      </c>
      <c r="K133" s="165"/>
      <c r="L133" s="164">
        <v>448.4</v>
      </c>
      <c r="M133" s="163">
        <f t="shared" si="11"/>
        <v>0</v>
      </c>
    </row>
    <row r="134" spans="1:13" s="35" customFormat="1" ht="12.75" x14ac:dyDescent="0.2">
      <c r="A134" s="31">
        <v>44545</v>
      </c>
      <c r="B134" s="37" t="s">
        <v>30</v>
      </c>
      <c r="C134" s="33" t="s">
        <v>277</v>
      </c>
      <c r="D134" s="39" t="s">
        <v>228</v>
      </c>
      <c r="E134" s="173">
        <v>572.89</v>
      </c>
      <c r="F134" s="168">
        <v>32</v>
      </c>
      <c r="G134" s="181">
        <f t="shared" si="9"/>
        <v>18332.48</v>
      </c>
      <c r="H134" s="178">
        <v>531</v>
      </c>
      <c r="I134" s="167"/>
      <c r="J134" s="166">
        <f t="shared" si="10"/>
        <v>0</v>
      </c>
      <c r="K134" s="165"/>
      <c r="L134" s="164">
        <v>531</v>
      </c>
      <c r="M134" s="163">
        <f t="shared" si="11"/>
        <v>0</v>
      </c>
    </row>
    <row r="135" spans="1:13" s="35" customFormat="1" ht="12.75" x14ac:dyDescent="0.2">
      <c r="A135" s="31">
        <v>44545</v>
      </c>
      <c r="B135" s="37" t="s">
        <v>30</v>
      </c>
      <c r="C135" s="33" t="s">
        <v>279</v>
      </c>
      <c r="D135" s="38" t="s">
        <v>488</v>
      </c>
      <c r="E135" s="173">
        <v>12.39</v>
      </c>
      <c r="F135" s="168">
        <v>180</v>
      </c>
      <c r="G135" s="181">
        <f t="shared" si="9"/>
        <v>2230.2000000000003</v>
      </c>
      <c r="H135" s="178">
        <v>531</v>
      </c>
      <c r="I135" s="167"/>
      <c r="J135" s="166">
        <f t="shared" si="10"/>
        <v>0</v>
      </c>
      <c r="K135" s="165"/>
      <c r="L135" s="164">
        <v>531</v>
      </c>
      <c r="M135" s="163">
        <f t="shared" si="11"/>
        <v>0</v>
      </c>
    </row>
    <row r="136" spans="1:13" s="35" customFormat="1" ht="12.75" x14ac:dyDescent="0.2">
      <c r="A136" s="31" t="s">
        <v>226</v>
      </c>
      <c r="B136" s="32" t="s">
        <v>48</v>
      </c>
      <c r="C136" s="33" t="s">
        <v>280</v>
      </c>
      <c r="D136" s="34" t="s">
        <v>235</v>
      </c>
      <c r="E136" s="173">
        <v>448.4</v>
      </c>
      <c r="F136" s="168">
        <v>3</v>
      </c>
      <c r="G136" s="181">
        <f t="shared" ref="G136:G167" si="12">E136*F136</f>
        <v>1345.1999999999998</v>
      </c>
      <c r="H136" s="178">
        <v>531</v>
      </c>
      <c r="I136" s="167"/>
      <c r="J136" s="166">
        <f t="shared" ref="J136:J167" si="13">H136*I136</f>
        <v>0</v>
      </c>
      <c r="K136" s="165"/>
      <c r="L136" s="164">
        <v>531</v>
      </c>
      <c r="M136" s="163">
        <f t="shared" ref="M136:M167" si="14">+K136*L136</f>
        <v>0</v>
      </c>
    </row>
    <row r="137" spans="1:13" s="35" customFormat="1" ht="12.75" x14ac:dyDescent="0.2">
      <c r="A137" s="31" t="s">
        <v>226</v>
      </c>
      <c r="B137" s="32" t="s">
        <v>48</v>
      </c>
      <c r="C137" s="33" t="s">
        <v>281</v>
      </c>
      <c r="D137" s="34" t="s">
        <v>237</v>
      </c>
      <c r="E137" s="173">
        <v>448.4</v>
      </c>
      <c r="F137" s="168">
        <v>3</v>
      </c>
      <c r="G137" s="181">
        <f t="shared" si="12"/>
        <v>1345.1999999999998</v>
      </c>
      <c r="H137" s="178">
        <v>5310</v>
      </c>
      <c r="I137" s="167"/>
      <c r="J137" s="166">
        <f t="shared" si="13"/>
        <v>0</v>
      </c>
      <c r="K137" s="165"/>
      <c r="L137" s="164">
        <v>5310</v>
      </c>
      <c r="M137" s="163">
        <f t="shared" si="14"/>
        <v>0</v>
      </c>
    </row>
    <row r="138" spans="1:13" s="35" customFormat="1" ht="12.75" x14ac:dyDescent="0.2">
      <c r="A138" s="31" t="s">
        <v>226</v>
      </c>
      <c r="B138" s="32" t="s">
        <v>48</v>
      </c>
      <c r="C138" s="33" t="s">
        <v>282</v>
      </c>
      <c r="D138" s="34" t="s">
        <v>273</v>
      </c>
      <c r="E138" s="173">
        <v>448.4</v>
      </c>
      <c r="F138" s="168">
        <v>5</v>
      </c>
      <c r="G138" s="181">
        <f t="shared" si="12"/>
        <v>2242</v>
      </c>
      <c r="H138" s="178">
        <v>678.5</v>
      </c>
      <c r="I138" s="167"/>
      <c r="J138" s="166">
        <f t="shared" si="13"/>
        <v>0</v>
      </c>
      <c r="K138" s="165"/>
      <c r="L138" s="164">
        <v>694.89</v>
      </c>
      <c r="M138" s="163">
        <f t="shared" si="14"/>
        <v>0</v>
      </c>
    </row>
    <row r="139" spans="1:13" s="35" customFormat="1" ht="12.75" x14ac:dyDescent="0.2">
      <c r="A139" s="31" t="s">
        <v>226</v>
      </c>
      <c r="B139" s="32" t="s">
        <v>48</v>
      </c>
      <c r="C139" s="33" t="s">
        <v>283</v>
      </c>
      <c r="D139" s="34" t="s">
        <v>275</v>
      </c>
      <c r="E139" s="173">
        <v>448.4</v>
      </c>
      <c r="F139" s="168">
        <v>3</v>
      </c>
      <c r="G139" s="181">
        <f t="shared" si="12"/>
        <v>1345.1999999999998</v>
      </c>
      <c r="H139" s="178">
        <v>20</v>
      </c>
      <c r="I139" s="167"/>
      <c r="J139" s="166">
        <f t="shared" si="13"/>
        <v>0</v>
      </c>
      <c r="K139" s="165"/>
      <c r="L139" s="164">
        <v>20</v>
      </c>
      <c r="M139" s="163">
        <f t="shared" si="14"/>
        <v>0</v>
      </c>
    </row>
    <row r="140" spans="1:13" s="35" customFormat="1" ht="12.75" x14ac:dyDescent="0.2">
      <c r="A140" s="31" t="s">
        <v>226</v>
      </c>
      <c r="B140" s="32" t="s">
        <v>48</v>
      </c>
      <c r="C140" s="33" t="s">
        <v>284</v>
      </c>
      <c r="D140" s="34" t="s">
        <v>276</v>
      </c>
      <c r="E140" s="173">
        <v>448.4</v>
      </c>
      <c r="F140" s="168">
        <v>3</v>
      </c>
      <c r="G140" s="181">
        <f t="shared" si="12"/>
        <v>1345.1999999999998</v>
      </c>
      <c r="H140" s="178">
        <v>125.95</v>
      </c>
      <c r="I140" s="167"/>
      <c r="J140" s="166">
        <f t="shared" si="13"/>
        <v>0</v>
      </c>
      <c r="K140" s="165"/>
      <c r="L140" s="164">
        <v>125.95</v>
      </c>
      <c r="M140" s="163">
        <f t="shared" si="14"/>
        <v>0</v>
      </c>
    </row>
    <row r="141" spans="1:13" s="35" customFormat="1" ht="12.75" x14ac:dyDescent="0.2">
      <c r="A141" s="31" t="s">
        <v>226</v>
      </c>
      <c r="B141" s="32" t="s">
        <v>48</v>
      </c>
      <c r="C141" s="33" t="s">
        <v>285</v>
      </c>
      <c r="D141" s="34" t="s">
        <v>278</v>
      </c>
      <c r="E141" s="173">
        <v>448.4</v>
      </c>
      <c r="F141" s="168">
        <v>3</v>
      </c>
      <c r="G141" s="181">
        <f t="shared" si="12"/>
        <v>1345.1999999999998</v>
      </c>
      <c r="H141" s="178">
        <v>611.33000000000004</v>
      </c>
      <c r="I141" s="167"/>
      <c r="J141" s="166">
        <f t="shared" si="13"/>
        <v>0</v>
      </c>
      <c r="K141" s="165"/>
      <c r="L141" s="164">
        <v>611.33000000000004</v>
      </c>
      <c r="M141" s="163">
        <f t="shared" si="14"/>
        <v>0</v>
      </c>
    </row>
    <row r="142" spans="1:13" s="35" customFormat="1" ht="12.75" x14ac:dyDescent="0.2">
      <c r="A142" s="31">
        <v>44543</v>
      </c>
      <c r="B142" s="32" t="s">
        <v>456</v>
      </c>
      <c r="C142" s="33" t="s">
        <v>287</v>
      </c>
      <c r="D142" s="34" t="s">
        <v>187</v>
      </c>
      <c r="E142" s="173">
        <v>694.89</v>
      </c>
      <c r="F142" s="168">
        <v>32</v>
      </c>
      <c r="G142" s="181">
        <f t="shared" si="12"/>
        <v>22236.48</v>
      </c>
      <c r="H142" s="178">
        <v>689</v>
      </c>
      <c r="I142" s="167"/>
      <c r="J142" s="166">
        <f t="shared" si="13"/>
        <v>0</v>
      </c>
      <c r="K142" s="165"/>
      <c r="L142" s="164">
        <v>689</v>
      </c>
      <c r="M142" s="163">
        <f t="shared" si="14"/>
        <v>0</v>
      </c>
    </row>
    <row r="143" spans="1:13" s="35" customFormat="1" ht="12.75" x14ac:dyDescent="0.2">
      <c r="A143" s="31">
        <v>44487</v>
      </c>
      <c r="B143" s="32" t="s">
        <v>487</v>
      </c>
      <c r="C143" s="33" t="s">
        <v>402</v>
      </c>
      <c r="D143" s="34" t="s">
        <v>392</v>
      </c>
      <c r="E143" s="173">
        <v>584.1</v>
      </c>
      <c r="F143" s="168">
        <v>6</v>
      </c>
      <c r="G143" s="181">
        <f t="shared" si="12"/>
        <v>3504.6000000000004</v>
      </c>
      <c r="H143" s="178">
        <v>21.66</v>
      </c>
      <c r="I143" s="167"/>
      <c r="J143" s="166">
        <f t="shared" si="13"/>
        <v>0</v>
      </c>
      <c r="K143" s="165"/>
      <c r="L143" s="164">
        <v>31.14</v>
      </c>
      <c r="M143" s="163">
        <f t="shared" si="14"/>
        <v>0</v>
      </c>
    </row>
    <row r="144" spans="1:13" s="35" customFormat="1" ht="12.75" x14ac:dyDescent="0.2">
      <c r="A144" s="31">
        <v>44487</v>
      </c>
      <c r="B144" s="32" t="s">
        <v>26</v>
      </c>
      <c r="C144" s="33" t="s">
        <v>404</v>
      </c>
      <c r="D144" s="34" t="s">
        <v>392</v>
      </c>
      <c r="E144" s="173">
        <v>631.75</v>
      </c>
      <c r="F144" s="168">
        <v>6</v>
      </c>
      <c r="G144" s="181">
        <f t="shared" si="12"/>
        <v>3790.5</v>
      </c>
      <c r="H144" s="178">
        <v>63.33</v>
      </c>
      <c r="I144" s="167"/>
      <c r="J144" s="166">
        <f t="shared" si="13"/>
        <v>0</v>
      </c>
      <c r="K144" s="165"/>
      <c r="L144" s="164">
        <v>47.78</v>
      </c>
      <c r="M144" s="163">
        <f t="shared" si="14"/>
        <v>0</v>
      </c>
    </row>
    <row r="145" spans="1:13" s="35" customFormat="1" ht="12.75" x14ac:dyDescent="0.2">
      <c r="A145" s="31">
        <v>44543</v>
      </c>
      <c r="B145" s="32" t="s">
        <v>26</v>
      </c>
      <c r="C145" s="33" t="s">
        <v>406</v>
      </c>
      <c r="D145" s="34" t="s">
        <v>117</v>
      </c>
      <c r="E145" s="173">
        <v>21.78</v>
      </c>
      <c r="F145" s="168">
        <v>22</v>
      </c>
      <c r="G145" s="181">
        <f t="shared" si="12"/>
        <v>479.16</v>
      </c>
      <c r="H145" s="178">
        <v>200</v>
      </c>
      <c r="I145" s="167"/>
      <c r="J145" s="166">
        <f t="shared" si="13"/>
        <v>0</v>
      </c>
      <c r="K145" s="165"/>
      <c r="L145" s="164">
        <v>200</v>
      </c>
      <c r="M145" s="163">
        <f t="shared" si="14"/>
        <v>0</v>
      </c>
    </row>
    <row r="146" spans="1:13" s="35" customFormat="1" ht="12.75" x14ac:dyDescent="0.2">
      <c r="A146" s="31">
        <v>44273</v>
      </c>
      <c r="B146" s="32" t="s">
        <v>26</v>
      </c>
      <c r="C146" s="33" t="s">
        <v>409</v>
      </c>
      <c r="D146" s="34" t="s">
        <v>286</v>
      </c>
      <c r="E146" s="173">
        <v>134</v>
      </c>
      <c r="F146" s="168">
        <v>1</v>
      </c>
      <c r="G146" s="181">
        <f t="shared" si="12"/>
        <v>134</v>
      </c>
      <c r="H146" s="178">
        <v>209</v>
      </c>
      <c r="I146" s="167"/>
      <c r="J146" s="166">
        <f t="shared" si="13"/>
        <v>0</v>
      </c>
      <c r="K146" s="165"/>
      <c r="L146" s="164">
        <v>209</v>
      </c>
      <c r="M146" s="163">
        <f t="shared" si="14"/>
        <v>0</v>
      </c>
    </row>
    <row r="147" spans="1:13" s="35" customFormat="1" ht="12.75" x14ac:dyDescent="0.2">
      <c r="A147" s="31">
        <v>44543</v>
      </c>
      <c r="B147" s="32" t="s">
        <v>166</v>
      </c>
      <c r="C147" s="33" t="s">
        <v>411</v>
      </c>
      <c r="D147" s="34" t="s">
        <v>173</v>
      </c>
      <c r="E147" s="173">
        <v>202.63</v>
      </c>
      <c r="F147" s="168">
        <v>21</v>
      </c>
      <c r="G147" s="181">
        <f t="shared" si="12"/>
        <v>4255.2299999999996</v>
      </c>
      <c r="H147" s="178">
        <v>71</v>
      </c>
      <c r="I147" s="167"/>
      <c r="J147" s="166">
        <f t="shared" si="13"/>
        <v>0</v>
      </c>
      <c r="K147" s="165"/>
      <c r="L147" s="164">
        <v>71</v>
      </c>
      <c r="M147" s="163">
        <f t="shared" si="14"/>
        <v>0</v>
      </c>
    </row>
    <row r="148" spans="1:13" s="35" customFormat="1" ht="12.75" x14ac:dyDescent="0.2">
      <c r="A148" s="31">
        <v>44281</v>
      </c>
      <c r="B148" s="32" t="s">
        <v>45</v>
      </c>
      <c r="C148" s="33" t="s">
        <v>413</v>
      </c>
      <c r="D148" s="34" t="s">
        <v>288</v>
      </c>
      <c r="E148" s="173">
        <v>813.02</v>
      </c>
      <c r="F148" s="168">
        <v>1</v>
      </c>
      <c r="G148" s="181">
        <f t="shared" si="12"/>
        <v>813.02</v>
      </c>
      <c r="H148" s="178">
        <v>442.5</v>
      </c>
      <c r="I148" s="167"/>
      <c r="J148" s="166">
        <f t="shared" si="13"/>
        <v>0</v>
      </c>
      <c r="K148" s="165"/>
      <c r="L148" s="164">
        <v>442.5</v>
      </c>
      <c r="M148" s="163">
        <f t="shared" si="14"/>
        <v>0</v>
      </c>
    </row>
    <row r="149" spans="1:13" s="35" customFormat="1" ht="12.75" x14ac:dyDescent="0.2">
      <c r="A149" s="31">
        <v>44281</v>
      </c>
      <c r="B149" s="32" t="s">
        <v>45</v>
      </c>
      <c r="C149" s="33" t="s">
        <v>415</v>
      </c>
      <c r="D149" s="34" t="s">
        <v>153</v>
      </c>
      <c r="E149" s="173">
        <v>477.51</v>
      </c>
      <c r="F149" s="168">
        <v>12</v>
      </c>
      <c r="G149" s="181">
        <f t="shared" si="12"/>
        <v>5730.12</v>
      </c>
      <c r="H149" s="178">
        <v>6.14</v>
      </c>
      <c r="I149" s="167"/>
      <c r="J149" s="166">
        <f t="shared" si="13"/>
        <v>0</v>
      </c>
      <c r="K149" s="165"/>
      <c r="L149" s="164">
        <v>6.14</v>
      </c>
      <c r="M149" s="163">
        <f t="shared" si="14"/>
        <v>0</v>
      </c>
    </row>
    <row r="150" spans="1:13" s="35" customFormat="1" ht="12.75" x14ac:dyDescent="0.2">
      <c r="A150" s="31">
        <v>44396</v>
      </c>
      <c r="B150" s="32" t="s">
        <v>45</v>
      </c>
      <c r="C150" s="33" t="s">
        <v>421</v>
      </c>
      <c r="D150" s="34" t="s">
        <v>289</v>
      </c>
      <c r="E150" s="173">
        <v>1415.06</v>
      </c>
      <c r="F150" s="168">
        <v>3</v>
      </c>
      <c r="G150" s="181">
        <f t="shared" si="12"/>
        <v>4245.18</v>
      </c>
      <c r="H150" s="178">
        <v>254.88</v>
      </c>
      <c r="I150" s="167"/>
      <c r="J150" s="166">
        <f t="shared" si="13"/>
        <v>0</v>
      </c>
      <c r="K150" s="165"/>
      <c r="L150" s="164">
        <v>254.88</v>
      </c>
      <c r="M150" s="163">
        <f t="shared" si="14"/>
        <v>0</v>
      </c>
    </row>
    <row r="151" spans="1:13" s="35" customFormat="1" ht="12.75" x14ac:dyDescent="0.2">
      <c r="A151" s="31">
        <v>44477</v>
      </c>
      <c r="B151" s="32" t="s">
        <v>48</v>
      </c>
      <c r="C151" s="33" t="s">
        <v>423</v>
      </c>
      <c r="D151" s="34" t="s">
        <v>158</v>
      </c>
      <c r="E151" s="173">
        <v>5.17</v>
      </c>
      <c r="F151" s="168">
        <v>66</v>
      </c>
      <c r="G151" s="181">
        <f t="shared" si="12"/>
        <v>341.21999999999997</v>
      </c>
      <c r="H151" s="178">
        <v>182.9</v>
      </c>
      <c r="I151" s="167"/>
      <c r="J151" s="166">
        <f t="shared" si="13"/>
        <v>0</v>
      </c>
      <c r="K151" s="165"/>
      <c r="L151" s="164">
        <v>182.9</v>
      </c>
      <c r="M151" s="163">
        <f t="shared" si="14"/>
        <v>0</v>
      </c>
    </row>
    <row r="152" spans="1:13" s="35" customFormat="1" ht="12.75" x14ac:dyDescent="0.2">
      <c r="A152" s="31">
        <v>44544</v>
      </c>
      <c r="B152" s="32" t="s">
        <v>48</v>
      </c>
      <c r="C152" s="33" t="s">
        <v>425</v>
      </c>
      <c r="D152" s="34" t="s">
        <v>81</v>
      </c>
      <c r="E152" s="173">
        <v>31.14</v>
      </c>
      <c r="F152" s="168">
        <v>10</v>
      </c>
      <c r="G152" s="181">
        <f t="shared" si="12"/>
        <v>311.39999999999998</v>
      </c>
      <c r="H152" s="178">
        <v>146.32</v>
      </c>
      <c r="I152" s="167"/>
      <c r="J152" s="166">
        <f t="shared" si="13"/>
        <v>0</v>
      </c>
      <c r="K152" s="165"/>
      <c r="L152" s="164">
        <v>146.32</v>
      </c>
      <c r="M152" s="163">
        <f t="shared" si="14"/>
        <v>0</v>
      </c>
    </row>
    <row r="153" spans="1:13" s="35" customFormat="1" ht="12.75" x14ac:dyDescent="0.2">
      <c r="A153" s="31">
        <v>44544</v>
      </c>
      <c r="B153" s="32" t="s">
        <v>48</v>
      </c>
      <c r="C153" s="33" t="s">
        <v>427</v>
      </c>
      <c r="D153" s="34" t="s">
        <v>82</v>
      </c>
      <c r="E153" s="173">
        <v>47.78</v>
      </c>
      <c r="F153" s="168">
        <v>15</v>
      </c>
      <c r="G153" s="181">
        <f t="shared" si="12"/>
        <v>716.7</v>
      </c>
      <c r="H153" s="178">
        <v>92.04</v>
      </c>
      <c r="I153" s="167"/>
      <c r="J153" s="166">
        <f t="shared" si="13"/>
        <v>0</v>
      </c>
      <c r="K153" s="165"/>
      <c r="L153" s="164">
        <v>92.04</v>
      </c>
      <c r="M153" s="163">
        <f t="shared" si="14"/>
        <v>0</v>
      </c>
    </row>
    <row r="154" spans="1:13" s="35" customFormat="1" ht="12.75" x14ac:dyDescent="0.2">
      <c r="A154" s="31">
        <v>44364</v>
      </c>
      <c r="B154" s="32" t="s">
        <v>26</v>
      </c>
      <c r="C154" s="33" t="s">
        <v>430</v>
      </c>
      <c r="D154" s="34" t="s">
        <v>132</v>
      </c>
      <c r="E154" s="173">
        <v>209</v>
      </c>
      <c r="F154" s="168">
        <v>3</v>
      </c>
      <c r="G154" s="181">
        <f t="shared" si="12"/>
        <v>627</v>
      </c>
      <c r="H154" s="178">
        <v>153.4</v>
      </c>
      <c r="I154" s="167"/>
      <c r="J154" s="166">
        <f t="shared" si="13"/>
        <v>0</v>
      </c>
      <c r="K154" s="165"/>
      <c r="L154" s="164">
        <v>153.4</v>
      </c>
      <c r="M154" s="163">
        <f t="shared" si="14"/>
        <v>0</v>
      </c>
    </row>
    <row r="155" spans="1:13" s="35" customFormat="1" ht="12.75" x14ac:dyDescent="0.2">
      <c r="A155" s="31">
        <v>44364</v>
      </c>
      <c r="B155" s="32" t="s">
        <v>456</v>
      </c>
      <c r="C155" s="33" t="s">
        <v>437</v>
      </c>
      <c r="D155" s="34" t="s">
        <v>218</v>
      </c>
      <c r="E155" s="173">
        <v>83.78</v>
      </c>
      <c r="F155" s="168">
        <v>24</v>
      </c>
      <c r="G155" s="181">
        <f t="shared" si="12"/>
        <v>2010.72</v>
      </c>
      <c r="H155" s="178">
        <v>165.2</v>
      </c>
      <c r="I155" s="167"/>
      <c r="J155" s="166">
        <f t="shared" si="13"/>
        <v>0</v>
      </c>
      <c r="K155" s="165"/>
      <c r="L155" s="164">
        <v>165.2</v>
      </c>
      <c r="M155" s="163">
        <f t="shared" si="14"/>
        <v>0</v>
      </c>
    </row>
    <row r="156" spans="1:13" s="35" customFormat="1" ht="12.75" x14ac:dyDescent="0.2">
      <c r="A156" s="31">
        <v>44364</v>
      </c>
      <c r="B156" s="32" t="s">
        <v>456</v>
      </c>
      <c r="C156" s="33" t="s">
        <v>439</v>
      </c>
      <c r="D156" s="34" t="s">
        <v>178</v>
      </c>
      <c r="E156" s="173">
        <v>18</v>
      </c>
      <c r="F156" s="168">
        <v>360</v>
      </c>
      <c r="G156" s="181">
        <f t="shared" si="12"/>
        <v>6480</v>
      </c>
      <c r="H156" s="178">
        <v>177</v>
      </c>
      <c r="I156" s="167"/>
      <c r="J156" s="166">
        <f t="shared" si="13"/>
        <v>0</v>
      </c>
      <c r="K156" s="165"/>
      <c r="L156" s="164">
        <v>177</v>
      </c>
      <c r="M156" s="163">
        <f t="shared" si="14"/>
        <v>0</v>
      </c>
    </row>
    <row r="157" spans="1:13" s="35" customFormat="1" ht="12.75" x14ac:dyDescent="0.2">
      <c r="A157" s="31">
        <v>44448</v>
      </c>
      <c r="B157" s="32" t="s">
        <v>48</v>
      </c>
      <c r="C157" s="33" t="s">
        <v>441</v>
      </c>
      <c r="D157" s="34" t="s">
        <v>362</v>
      </c>
      <c r="E157" s="173">
        <v>6.14</v>
      </c>
      <c r="F157" s="168">
        <v>100</v>
      </c>
      <c r="G157" s="181">
        <f t="shared" si="12"/>
        <v>614</v>
      </c>
      <c r="H157" s="178">
        <v>135.69999999999999</v>
      </c>
      <c r="I157" s="167"/>
      <c r="J157" s="166">
        <f t="shared" si="13"/>
        <v>0</v>
      </c>
      <c r="K157" s="165"/>
      <c r="L157" s="164">
        <v>135.69999999999999</v>
      </c>
      <c r="M157" s="163">
        <f t="shared" si="14"/>
        <v>0</v>
      </c>
    </row>
    <row r="158" spans="1:13" s="35" customFormat="1" ht="12.75" x14ac:dyDescent="0.2">
      <c r="A158" s="31">
        <v>44448</v>
      </c>
      <c r="B158" s="32" t="s">
        <v>48</v>
      </c>
      <c r="C158" s="33" t="s">
        <v>486</v>
      </c>
      <c r="D158" s="34" t="s">
        <v>363</v>
      </c>
      <c r="E158" s="173">
        <v>1191.8</v>
      </c>
      <c r="F158" s="168">
        <v>2</v>
      </c>
      <c r="G158" s="181">
        <f t="shared" si="12"/>
        <v>2383.6</v>
      </c>
      <c r="H158" s="178">
        <v>6726</v>
      </c>
      <c r="I158" s="167"/>
      <c r="J158" s="166">
        <f t="shared" si="13"/>
        <v>0</v>
      </c>
      <c r="K158" s="165"/>
      <c r="L158" s="164">
        <v>6726</v>
      </c>
      <c r="M158" s="163">
        <f t="shared" si="14"/>
        <v>0</v>
      </c>
    </row>
    <row r="159" spans="1:13" s="35" customFormat="1" ht="12.75" x14ac:dyDescent="0.2">
      <c r="A159" s="31">
        <v>44448</v>
      </c>
      <c r="B159" s="32" t="s">
        <v>48</v>
      </c>
      <c r="C159" s="33" t="s">
        <v>485</v>
      </c>
      <c r="D159" s="34" t="s">
        <v>364</v>
      </c>
      <c r="E159" s="173">
        <v>306.8</v>
      </c>
      <c r="F159" s="168">
        <v>2</v>
      </c>
      <c r="G159" s="181">
        <f t="shared" si="12"/>
        <v>613.6</v>
      </c>
      <c r="H159" s="178">
        <v>18054</v>
      </c>
      <c r="I159" s="167"/>
      <c r="J159" s="166">
        <f t="shared" si="13"/>
        <v>0</v>
      </c>
      <c r="K159" s="165"/>
      <c r="L159" s="164">
        <v>18054</v>
      </c>
      <c r="M159" s="163">
        <f t="shared" si="14"/>
        <v>0</v>
      </c>
    </row>
    <row r="160" spans="1:13" s="35" customFormat="1" ht="12.75" x14ac:dyDescent="0.2">
      <c r="A160" s="31">
        <v>44448</v>
      </c>
      <c r="B160" s="32" t="s">
        <v>48</v>
      </c>
      <c r="C160" s="33" t="s">
        <v>484</v>
      </c>
      <c r="D160" s="34" t="s">
        <v>365</v>
      </c>
      <c r="E160" s="173">
        <v>772.9</v>
      </c>
      <c r="F160" s="168">
        <v>2</v>
      </c>
      <c r="G160" s="181">
        <f t="shared" si="12"/>
        <v>1545.8</v>
      </c>
      <c r="H160" s="178">
        <v>377.6</v>
      </c>
      <c r="I160" s="167"/>
      <c r="J160" s="166">
        <f t="shared" si="13"/>
        <v>0</v>
      </c>
      <c r="K160" s="165"/>
      <c r="L160" s="164">
        <v>377.6</v>
      </c>
      <c r="M160" s="163">
        <f t="shared" si="14"/>
        <v>0</v>
      </c>
    </row>
    <row r="161" spans="1:13" s="35" customFormat="1" ht="12.75" x14ac:dyDescent="0.2">
      <c r="A161" s="31">
        <v>44448</v>
      </c>
      <c r="B161" s="32" t="s">
        <v>48</v>
      </c>
      <c r="C161" s="33" t="s">
        <v>483</v>
      </c>
      <c r="D161" s="34" t="s">
        <v>366</v>
      </c>
      <c r="E161" s="173">
        <v>1417.18</v>
      </c>
      <c r="F161" s="168">
        <v>2</v>
      </c>
      <c r="G161" s="181">
        <f t="shared" si="12"/>
        <v>2834.36</v>
      </c>
      <c r="H161" s="178">
        <v>3124.64</v>
      </c>
      <c r="I161" s="167"/>
      <c r="J161" s="166">
        <f t="shared" si="13"/>
        <v>0</v>
      </c>
      <c r="K161" s="165"/>
      <c r="L161" s="164">
        <v>3124.64</v>
      </c>
      <c r="M161" s="163">
        <f t="shared" si="14"/>
        <v>0</v>
      </c>
    </row>
    <row r="162" spans="1:13" s="35" customFormat="1" ht="12.75" x14ac:dyDescent="0.2">
      <c r="A162" s="31">
        <v>44448</v>
      </c>
      <c r="B162" s="32" t="s">
        <v>48</v>
      </c>
      <c r="C162" s="33" t="s">
        <v>482</v>
      </c>
      <c r="D162" s="34" t="s">
        <v>367</v>
      </c>
      <c r="E162" s="173">
        <v>961.7</v>
      </c>
      <c r="F162" s="168">
        <v>9</v>
      </c>
      <c r="G162" s="181">
        <f t="shared" si="12"/>
        <v>8655.3000000000011</v>
      </c>
      <c r="H162" s="178">
        <v>440</v>
      </c>
      <c r="I162" s="167"/>
      <c r="J162" s="166">
        <f t="shared" si="13"/>
        <v>0</v>
      </c>
      <c r="K162" s="165"/>
      <c r="L162" s="164">
        <v>440</v>
      </c>
      <c r="M162" s="163">
        <f t="shared" si="14"/>
        <v>0</v>
      </c>
    </row>
    <row r="163" spans="1:13" s="35" customFormat="1" ht="12.75" x14ac:dyDescent="0.2">
      <c r="A163" s="31">
        <v>44448</v>
      </c>
      <c r="B163" s="32" t="s">
        <v>48</v>
      </c>
      <c r="C163" s="33" t="s">
        <v>481</v>
      </c>
      <c r="D163" s="34" t="s">
        <v>368</v>
      </c>
      <c r="E163" s="173">
        <v>654.9</v>
      </c>
      <c r="F163" s="168">
        <v>8</v>
      </c>
      <c r="G163" s="181">
        <f t="shared" si="12"/>
        <v>5239.2</v>
      </c>
      <c r="H163" s="178">
        <v>91</v>
      </c>
      <c r="I163" s="167"/>
      <c r="J163" s="166">
        <f t="shared" si="13"/>
        <v>0</v>
      </c>
      <c r="K163" s="165"/>
      <c r="L163" s="164">
        <v>91</v>
      </c>
      <c r="M163" s="163">
        <f t="shared" si="14"/>
        <v>0</v>
      </c>
    </row>
    <row r="164" spans="1:13" s="35" customFormat="1" ht="12.75" x14ac:dyDescent="0.2">
      <c r="A164" s="31">
        <v>44448</v>
      </c>
      <c r="B164" s="32" t="s">
        <v>48</v>
      </c>
      <c r="C164" s="33" t="s">
        <v>480</v>
      </c>
      <c r="D164" s="34" t="s">
        <v>369</v>
      </c>
      <c r="E164" s="173">
        <v>6726</v>
      </c>
      <c r="F164" s="168">
        <v>1</v>
      </c>
      <c r="G164" s="181">
        <f t="shared" si="12"/>
        <v>6726</v>
      </c>
      <c r="H164" s="178">
        <v>159</v>
      </c>
      <c r="I164" s="167"/>
      <c r="J164" s="166">
        <f t="shared" si="13"/>
        <v>0</v>
      </c>
      <c r="K164" s="165"/>
      <c r="L164" s="164">
        <v>159</v>
      </c>
      <c r="M164" s="163">
        <f t="shared" si="14"/>
        <v>0</v>
      </c>
    </row>
    <row r="165" spans="1:13" s="35" customFormat="1" ht="12.75" x14ac:dyDescent="0.2">
      <c r="A165" s="31">
        <v>44477</v>
      </c>
      <c r="B165" s="32" t="s">
        <v>45</v>
      </c>
      <c r="C165" s="33" t="s">
        <v>479</v>
      </c>
      <c r="D165" s="34" t="s">
        <v>396</v>
      </c>
      <c r="E165" s="173">
        <v>3124.64</v>
      </c>
      <c r="F165" s="168">
        <v>1</v>
      </c>
      <c r="G165" s="181">
        <f t="shared" si="12"/>
        <v>3124.64</v>
      </c>
      <c r="H165" s="178">
        <v>6608</v>
      </c>
      <c r="I165" s="167"/>
      <c r="J165" s="166">
        <f t="shared" si="13"/>
        <v>0</v>
      </c>
      <c r="K165" s="165"/>
      <c r="L165" s="164">
        <v>6608</v>
      </c>
      <c r="M165" s="163">
        <f t="shared" si="14"/>
        <v>0</v>
      </c>
    </row>
    <row r="166" spans="1:13" s="35" customFormat="1" ht="12.75" x14ac:dyDescent="0.2">
      <c r="A166" s="31">
        <v>44477</v>
      </c>
      <c r="B166" s="32" t="s">
        <v>48</v>
      </c>
      <c r="C166" s="33" t="s">
        <v>478</v>
      </c>
      <c r="D166" s="34" t="s">
        <v>397</v>
      </c>
      <c r="E166" s="173">
        <v>103</v>
      </c>
      <c r="F166" s="168">
        <v>5</v>
      </c>
      <c r="G166" s="181">
        <f t="shared" si="12"/>
        <v>515</v>
      </c>
      <c r="H166" s="178">
        <v>3.89</v>
      </c>
      <c r="I166" s="167"/>
      <c r="J166" s="166">
        <f t="shared" si="13"/>
        <v>0</v>
      </c>
      <c r="K166" s="165"/>
      <c r="L166" s="164">
        <v>3.89</v>
      </c>
      <c r="M166" s="163">
        <f t="shared" si="14"/>
        <v>0</v>
      </c>
    </row>
    <row r="167" spans="1:13" s="35" customFormat="1" ht="12.75" x14ac:dyDescent="0.2">
      <c r="A167" s="31">
        <v>44477</v>
      </c>
      <c r="B167" s="32" t="s">
        <v>137</v>
      </c>
      <c r="C167" s="33" t="s">
        <v>477</v>
      </c>
      <c r="D167" s="34" t="s">
        <v>398</v>
      </c>
      <c r="E167" s="173">
        <v>440</v>
      </c>
      <c r="F167" s="168">
        <v>1</v>
      </c>
      <c r="G167" s="181">
        <f t="shared" si="12"/>
        <v>440</v>
      </c>
      <c r="H167" s="178">
        <v>106.2</v>
      </c>
      <c r="I167" s="167"/>
      <c r="J167" s="166">
        <f t="shared" si="13"/>
        <v>0</v>
      </c>
      <c r="K167" s="165"/>
      <c r="L167" s="164">
        <v>106.2</v>
      </c>
      <c r="M167" s="163">
        <f t="shared" si="14"/>
        <v>0</v>
      </c>
    </row>
    <row r="168" spans="1:13" s="35" customFormat="1" ht="12.75" x14ac:dyDescent="0.2">
      <c r="A168" s="31">
        <v>44477</v>
      </c>
      <c r="B168" s="32" t="s">
        <v>186</v>
      </c>
      <c r="C168" s="33" t="s">
        <v>476</v>
      </c>
      <c r="D168" s="34" t="s">
        <v>399</v>
      </c>
      <c r="E168" s="173">
        <v>91</v>
      </c>
      <c r="F168" s="168">
        <v>7</v>
      </c>
      <c r="G168" s="181">
        <f t="shared" ref="G168:G192" si="15">E168*F168</f>
        <v>637</v>
      </c>
      <c r="H168" s="178">
        <f>+E168</f>
        <v>91</v>
      </c>
      <c r="I168" s="167"/>
      <c r="J168" s="166">
        <f t="shared" ref="J168:J192" si="16">H168*I168</f>
        <v>0</v>
      </c>
      <c r="K168" s="165"/>
      <c r="L168" s="164">
        <v>702.1</v>
      </c>
      <c r="M168" s="163">
        <f t="shared" ref="M168:M192" si="17">+K168*L168</f>
        <v>0</v>
      </c>
    </row>
    <row r="169" spans="1:13" s="35" customFormat="1" ht="12.75" x14ac:dyDescent="0.2">
      <c r="A169" s="31">
        <v>44477</v>
      </c>
      <c r="B169" s="32" t="s">
        <v>456</v>
      </c>
      <c r="C169" s="33" t="s">
        <v>475</v>
      </c>
      <c r="D169" s="34" t="s">
        <v>400</v>
      </c>
      <c r="E169" s="173">
        <v>19.2</v>
      </c>
      <c r="F169" s="168">
        <v>40</v>
      </c>
      <c r="G169" s="181">
        <f t="shared" si="15"/>
        <v>768</v>
      </c>
      <c r="H169" s="178">
        <v>141.6</v>
      </c>
      <c r="I169" s="167"/>
      <c r="J169" s="166">
        <f t="shared" si="16"/>
        <v>0</v>
      </c>
      <c r="K169" s="165"/>
      <c r="L169" s="164">
        <v>141.6</v>
      </c>
      <c r="M169" s="163">
        <f t="shared" si="17"/>
        <v>0</v>
      </c>
    </row>
    <row r="170" spans="1:13" s="35" customFormat="1" ht="12.75" x14ac:dyDescent="0.2">
      <c r="A170" s="31">
        <v>44477</v>
      </c>
      <c r="B170" s="32" t="s">
        <v>456</v>
      </c>
      <c r="C170" s="33" t="s">
        <v>474</v>
      </c>
      <c r="D170" s="34" t="s">
        <v>401</v>
      </c>
      <c r="E170" s="173">
        <v>159</v>
      </c>
      <c r="F170" s="168">
        <v>15</v>
      </c>
      <c r="G170" s="181">
        <f t="shared" si="15"/>
        <v>2385</v>
      </c>
      <c r="H170" s="178">
        <v>2.58</v>
      </c>
      <c r="I170" s="167"/>
      <c r="J170" s="166">
        <f t="shared" si="16"/>
        <v>0</v>
      </c>
      <c r="K170" s="165"/>
      <c r="L170" s="164">
        <v>2.58</v>
      </c>
      <c r="M170" s="163">
        <f t="shared" si="17"/>
        <v>0</v>
      </c>
    </row>
    <row r="171" spans="1:13" s="35" customFormat="1" ht="12.75" x14ac:dyDescent="0.2">
      <c r="A171" s="31">
        <v>44477</v>
      </c>
      <c r="B171" s="32" t="s">
        <v>48</v>
      </c>
      <c r="C171" s="33" t="s">
        <v>473</v>
      </c>
      <c r="D171" s="34" t="s">
        <v>403</v>
      </c>
      <c r="E171" s="173">
        <v>20</v>
      </c>
      <c r="F171" s="168">
        <v>58</v>
      </c>
      <c r="G171" s="181">
        <f t="shared" si="15"/>
        <v>1160</v>
      </c>
      <c r="H171" s="178">
        <v>13.15</v>
      </c>
      <c r="I171" s="167"/>
      <c r="J171" s="166">
        <f t="shared" si="16"/>
        <v>0</v>
      </c>
      <c r="K171" s="165"/>
      <c r="L171" s="164">
        <v>13.15</v>
      </c>
      <c r="M171" s="163">
        <f t="shared" si="17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472</v>
      </c>
      <c r="D172" s="34" t="s">
        <v>405</v>
      </c>
      <c r="E172" s="173">
        <v>20</v>
      </c>
      <c r="F172" s="168">
        <v>60</v>
      </c>
      <c r="G172" s="181">
        <f t="shared" si="15"/>
        <v>1200</v>
      </c>
      <c r="H172" s="178">
        <v>55.8</v>
      </c>
      <c r="I172" s="167"/>
      <c r="J172" s="166">
        <f t="shared" si="16"/>
        <v>0</v>
      </c>
      <c r="K172" s="165"/>
      <c r="L172" s="164">
        <v>55.8</v>
      </c>
      <c r="M172" s="163">
        <f t="shared" si="17"/>
        <v>0</v>
      </c>
    </row>
    <row r="173" spans="1:13" s="35" customFormat="1" ht="12.75" x14ac:dyDescent="0.2">
      <c r="A173" s="31">
        <v>44491</v>
      </c>
      <c r="B173" s="32" t="s">
        <v>48</v>
      </c>
      <c r="C173" s="33" t="s">
        <v>471</v>
      </c>
      <c r="D173" s="34" t="s">
        <v>407</v>
      </c>
      <c r="E173" s="173">
        <v>6608</v>
      </c>
      <c r="F173" s="168">
        <v>4</v>
      </c>
      <c r="G173" s="181">
        <f t="shared" si="15"/>
        <v>26432</v>
      </c>
      <c r="H173" s="178">
        <v>8.4499999999999993</v>
      </c>
      <c r="I173" s="167"/>
      <c r="J173" s="166">
        <f t="shared" si="16"/>
        <v>0</v>
      </c>
      <c r="K173" s="165"/>
      <c r="L173" s="164">
        <v>8.4499999999999993</v>
      </c>
      <c r="M173" s="163">
        <f t="shared" si="17"/>
        <v>0</v>
      </c>
    </row>
    <row r="174" spans="1:13" s="35" customFormat="1" ht="12.75" x14ac:dyDescent="0.2">
      <c r="A174" s="31" t="s">
        <v>408</v>
      </c>
      <c r="B174" s="32" t="s">
        <v>30</v>
      </c>
      <c r="C174" s="33" t="s">
        <v>470</v>
      </c>
      <c r="D174" s="34" t="s">
        <v>410</v>
      </c>
      <c r="E174" s="173">
        <v>3.89</v>
      </c>
      <c r="F174" s="168">
        <v>26</v>
      </c>
      <c r="G174" s="181">
        <f t="shared" si="15"/>
        <v>101.14</v>
      </c>
      <c r="H174" s="178">
        <v>850</v>
      </c>
      <c r="I174" s="167"/>
      <c r="J174" s="166">
        <f t="shared" si="16"/>
        <v>0</v>
      </c>
      <c r="K174" s="165"/>
      <c r="L174" s="164">
        <v>850</v>
      </c>
      <c r="M174" s="163">
        <f t="shared" si="17"/>
        <v>0</v>
      </c>
    </row>
    <row r="175" spans="1:13" s="35" customFormat="1" ht="12.75" x14ac:dyDescent="0.2">
      <c r="A175" s="31">
        <v>44487</v>
      </c>
      <c r="B175" s="32" t="s">
        <v>26</v>
      </c>
      <c r="C175" s="33" t="s">
        <v>469</v>
      </c>
      <c r="D175" s="34" t="s">
        <v>412</v>
      </c>
      <c r="E175" s="173">
        <v>106.2</v>
      </c>
      <c r="F175" s="168">
        <v>5</v>
      </c>
      <c r="G175" s="181">
        <f t="shared" si="15"/>
        <v>531</v>
      </c>
      <c r="H175" s="178">
        <v>0</v>
      </c>
      <c r="I175" s="167"/>
      <c r="J175" s="166">
        <f t="shared" si="16"/>
        <v>0</v>
      </c>
      <c r="K175" s="165"/>
      <c r="L175" s="164">
        <v>2527.56</v>
      </c>
      <c r="M175" s="163">
        <f t="shared" si="17"/>
        <v>0</v>
      </c>
    </row>
    <row r="176" spans="1:13" s="35" customFormat="1" ht="12.75" x14ac:dyDescent="0.2">
      <c r="A176" s="31">
        <v>44487</v>
      </c>
      <c r="B176" s="32" t="s">
        <v>26</v>
      </c>
      <c r="C176" s="33" t="s">
        <v>468</v>
      </c>
      <c r="D176" s="34" t="s">
        <v>414</v>
      </c>
      <c r="E176" s="173">
        <v>141.6</v>
      </c>
      <c r="F176" s="168">
        <v>4</v>
      </c>
      <c r="G176" s="181">
        <f t="shared" si="15"/>
        <v>566.4</v>
      </c>
      <c r="H176" s="178">
        <v>0</v>
      </c>
      <c r="I176" s="167"/>
      <c r="J176" s="166">
        <f t="shared" si="16"/>
        <v>0</v>
      </c>
      <c r="K176" s="165"/>
      <c r="L176" s="164">
        <v>130.97999999999999</v>
      </c>
      <c r="M176" s="163">
        <f t="shared" si="17"/>
        <v>0</v>
      </c>
    </row>
    <row r="177" spans="1:13" s="35" customFormat="1" ht="12.75" x14ac:dyDescent="0.2">
      <c r="A177" s="31">
        <v>44487</v>
      </c>
      <c r="B177" s="32" t="s">
        <v>26</v>
      </c>
      <c r="C177" s="33" t="s">
        <v>467</v>
      </c>
      <c r="D177" s="34" t="s">
        <v>416</v>
      </c>
      <c r="E177" s="173">
        <v>1150.5</v>
      </c>
      <c r="F177" s="168">
        <v>3</v>
      </c>
      <c r="G177" s="181">
        <f t="shared" si="15"/>
        <v>3451.5</v>
      </c>
      <c r="H177" s="178">
        <v>0</v>
      </c>
      <c r="I177" s="167"/>
      <c r="J177" s="166">
        <f t="shared" si="16"/>
        <v>0</v>
      </c>
      <c r="K177" s="165"/>
      <c r="L177" s="164">
        <v>132.16</v>
      </c>
      <c r="M177" s="163">
        <f t="shared" si="17"/>
        <v>0</v>
      </c>
    </row>
    <row r="178" spans="1:13" s="35" customFormat="1" ht="12.75" x14ac:dyDescent="0.2">
      <c r="A178" s="31">
        <v>44526</v>
      </c>
      <c r="B178" s="32" t="s">
        <v>26</v>
      </c>
      <c r="C178" s="33" t="s">
        <v>466</v>
      </c>
      <c r="D178" s="34" t="s">
        <v>422</v>
      </c>
      <c r="E178" s="173">
        <v>2110</v>
      </c>
      <c r="F178" s="168">
        <v>1</v>
      </c>
      <c r="G178" s="181">
        <f t="shared" si="15"/>
        <v>2110</v>
      </c>
      <c r="H178" s="178">
        <v>0</v>
      </c>
      <c r="I178" s="167"/>
      <c r="J178" s="166">
        <f t="shared" si="16"/>
        <v>0</v>
      </c>
      <c r="K178" s="165"/>
      <c r="L178" s="164">
        <v>297.36</v>
      </c>
      <c r="M178" s="163">
        <f t="shared" si="17"/>
        <v>0</v>
      </c>
    </row>
    <row r="179" spans="1:13" s="35" customFormat="1" ht="12.75" x14ac:dyDescent="0.2">
      <c r="A179" s="31">
        <v>44503</v>
      </c>
      <c r="B179" s="32" t="s">
        <v>23</v>
      </c>
      <c r="C179" s="33" t="s">
        <v>465</v>
      </c>
      <c r="D179" s="34" t="s">
        <v>424</v>
      </c>
      <c r="E179" s="173">
        <v>2.58</v>
      </c>
      <c r="F179" s="168">
        <v>49</v>
      </c>
      <c r="G179" s="181">
        <f t="shared" si="15"/>
        <v>126.42</v>
      </c>
      <c r="H179" s="178">
        <v>0</v>
      </c>
      <c r="I179" s="167"/>
      <c r="J179" s="166">
        <f t="shared" si="16"/>
        <v>0</v>
      </c>
      <c r="K179" s="165"/>
      <c r="L179" s="164">
        <v>6785</v>
      </c>
      <c r="M179" s="163">
        <f t="shared" si="17"/>
        <v>0</v>
      </c>
    </row>
    <row r="180" spans="1:13" s="35" customFormat="1" ht="12.75" x14ac:dyDescent="0.2">
      <c r="A180" s="31">
        <v>44503</v>
      </c>
      <c r="B180" s="32" t="s">
        <v>23</v>
      </c>
      <c r="C180" s="33" t="s">
        <v>464</v>
      </c>
      <c r="D180" s="34" t="s">
        <v>426</v>
      </c>
      <c r="E180" s="173">
        <v>13.15</v>
      </c>
      <c r="F180" s="168">
        <v>76</v>
      </c>
      <c r="G180" s="181">
        <f t="shared" si="15"/>
        <v>999.4</v>
      </c>
      <c r="H180" s="178">
        <v>0</v>
      </c>
      <c r="I180" s="167"/>
      <c r="J180" s="166">
        <f t="shared" si="16"/>
        <v>0</v>
      </c>
      <c r="K180" s="165"/>
      <c r="L180" s="164">
        <v>5.0199999999999996</v>
      </c>
      <c r="M180" s="163">
        <f t="shared" si="17"/>
        <v>0</v>
      </c>
    </row>
    <row r="181" spans="1:13" s="35" customFormat="1" ht="12.75" x14ac:dyDescent="0.2">
      <c r="A181" s="31">
        <v>44503</v>
      </c>
      <c r="B181" s="32" t="s">
        <v>23</v>
      </c>
      <c r="C181" s="33" t="s">
        <v>463</v>
      </c>
      <c r="D181" s="34" t="s">
        <v>428</v>
      </c>
      <c r="E181" s="173">
        <v>55.8</v>
      </c>
      <c r="F181" s="168">
        <v>11</v>
      </c>
      <c r="G181" s="181">
        <f t="shared" si="15"/>
        <v>613.79999999999995</v>
      </c>
      <c r="H181" s="178">
        <v>0</v>
      </c>
      <c r="I181" s="167"/>
      <c r="J181" s="166">
        <f t="shared" si="16"/>
        <v>0</v>
      </c>
      <c r="K181" s="165"/>
      <c r="L181" s="164">
        <v>2.9</v>
      </c>
      <c r="M181" s="163">
        <f t="shared" si="17"/>
        <v>0</v>
      </c>
    </row>
    <row r="182" spans="1:13" s="35" customFormat="1" ht="12.75" x14ac:dyDescent="0.2">
      <c r="A182" s="31">
        <v>44503</v>
      </c>
      <c r="B182" s="32" t="s">
        <v>23</v>
      </c>
      <c r="C182" s="33" t="s">
        <v>462</v>
      </c>
      <c r="D182" s="34" t="s">
        <v>429</v>
      </c>
      <c r="E182" s="173">
        <v>8.4499999999999993</v>
      </c>
      <c r="F182" s="168">
        <v>97</v>
      </c>
      <c r="G182" s="181">
        <f t="shared" si="15"/>
        <v>819.65</v>
      </c>
      <c r="H182" s="178">
        <v>0</v>
      </c>
      <c r="I182" s="167"/>
      <c r="J182" s="166">
        <f t="shared" si="16"/>
        <v>0</v>
      </c>
      <c r="K182" s="165"/>
      <c r="L182" s="164">
        <v>413</v>
      </c>
      <c r="M182" s="163">
        <f t="shared" si="17"/>
        <v>0</v>
      </c>
    </row>
    <row r="183" spans="1:13" s="35" customFormat="1" ht="12.75" x14ac:dyDescent="0.2">
      <c r="A183" s="31">
        <v>44503</v>
      </c>
      <c r="B183" s="32" t="s">
        <v>23</v>
      </c>
      <c r="C183" s="33" t="s">
        <v>461</v>
      </c>
      <c r="D183" s="34" t="s">
        <v>431</v>
      </c>
      <c r="E183" s="173">
        <v>850</v>
      </c>
      <c r="F183" s="168">
        <v>4</v>
      </c>
      <c r="G183" s="181">
        <f t="shared" si="15"/>
        <v>3400</v>
      </c>
      <c r="H183" s="178">
        <v>0</v>
      </c>
      <c r="I183" s="167"/>
      <c r="J183" s="166">
        <f t="shared" si="16"/>
        <v>0</v>
      </c>
      <c r="K183" s="165"/>
      <c r="L183" s="164">
        <v>177</v>
      </c>
      <c r="M183" s="163">
        <f t="shared" si="17"/>
        <v>0</v>
      </c>
    </row>
    <row r="184" spans="1:13" s="35" customFormat="1" ht="12.75" x14ac:dyDescent="0.2">
      <c r="A184" s="31">
        <v>44544</v>
      </c>
      <c r="B184" s="32" t="s">
        <v>29</v>
      </c>
      <c r="C184" s="33" t="s">
        <v>460</v>
      </c>
      <c r="D184" s="34" t="s">
        <v>438</v>
      </c>
      <c r="E184" s="173">
        <v>2527.56</v>
      </c>
      <c r="F184" s="168">
        <v>3</v>
      </c>
      <c r="G184" s="181">
        <f t="shared" si="15"/>
        <v>7582.68</v>
      </c>
      <c r="H184" s="178">
        <v>0</v>
      </c>
      <c r="I184" s="167"/>
      <c r="J184" s="166">
        <f t="shared" si="16"/>
        <v>0</v>
      </c>
      <c r="K184" s="165"/>
      <c r="L184" s="164">
        <v>254.44</v>
      </c>
      <c r="M184" s="163">
        <f t="shared" si="17"/>
        <v>0</v>
      </c>
    </row>
    <row r="185" spans="1:13" s="35" customFormat="1" ht="12.75" x14ac:dyDescent="0.2">
      <c r="A185" s="31">
        <v>44544</v>
      </c>
      <c r="B185" s="32" t="s">
        <v>29</v>
      </c>
      <c r="C185" s="33" t="s">
        <v>459</v>
      </c>
      <c r="D185" s="34" t="s">
        <v>440</v>
      </c>
      <c r="E185" s="173">
        <v>42.48</v>
      </c>
      <c r="F185" s="168">
        <v>35</v>
      </c>
      <c r="G185" s="181">
        <f t="shared" si="15"/>
        <v>1486.8</v>
      </c>
      <c r="H185" s="178">
        <v>0</v>
      </c>
      <c r="I185" s="167"/>
      <c r="J185" s="166">
        <f t="shared" si="16"/>
        <v>0</v>
      </c>
      <c r="K185" s="165"/>
      <c r="L185" s="164">
        <v>444.86</v>
      </c>
      <c r="M185" s="163">
        <f t="shared" si="17"/>
        <v>0</v>
      </c>
    </row>
    <row r="186" spans="1:13" s="35" customFormat="1" ht="12.75" x14ac:dyDescent="0.2">
      <c r="A186" s="31">
        <v>44544</v>
      </c>
      <c r="B186" s="32" t="s">
        <v>48</v>
      </c>
      <c r="C186" s="33" t="s">
        <v>458</v>
      </c>
      <c r="D186" s="34" t="s">
        <v>442</v>
      </c>
      <c r="E186" s="173">
        <v>297.36</v>
      </c>
      <c r="F186" s="168">
        <v>5</v>
      </c>
      <c r="G186" s="181">
        <f t="shared" si="15"/>
        <v>1486.8000000000002</v>
      </c>
      <c r="H186" s="178">
        <v>0</v>
      </c>
      <c r="I186" s="167"/>
      <c r="J186" s="166">
        <f t="shared" si="16"/>
        <v>0</v>
      </c>
      <c r="K186" s="165"/>
      <c r="L186" s="164">
        <v>261.08</v>
      </c>
      <c r="M186" s="163">
        <f t="shared" si="17"/>
        <v>0</v>
      </c>
    </row>
    <row r="187" spans="1:13" s="35" customFormat="1" ht="12.75" x14ac:dyDescent="0.2">
      <c r="A187" s="31">
        <v>44544</v>
      </c>
      <c r="B187" s="32" t="s">
        <v>456</v>
      </c>
      <c r="C187" s="33" t="s">
        <v>457</v>
      </c>
      <c r="D187" s="34" t="s">
        <v>443</v>
      </c>
      <c r="E187" s="173">
        <v>2507.5</v>
      </c>
      <c r="F187" s="168">
        <v>5</v>
      </c>
      <c r="G187" s="181">
        <f t="shared" si="15"/>
        <v>12537.5</v>
      </c>
      <c r="H187" s="178">
        <v>0</v>
      </c>
      <c r="I187" s="167"/>
      <c r="J187" s="166">
        <f t="shared" si="16"/>
        <v>0</v>
      </c>
      <c r="K187" s="165"/>
      <c r="L187" s="164"/>
      <c r="M187" s="163">
        <f t="shared" si="17"/>
        <v>0</v>
      </c>
    </row>
    <row r="188" spans="1:13" s="35" customFormat="1" ht="12.75" x14ac:dyDescent="0.2">
      <c r="A188" s="31">
        <v>44544</v>
      </c>
      <c r="B188" s="32" t="s">
        <v>456</v>
      </c>
      <c r="C188" s="33" t="s">
        <v>455</v>
      </c>
      <c r="D188" s="34" t="s">
        <v>444</v>
      </c>
      <c r="E188" s="173">
        <v>2419</v>
      </c>
      <c r="F188" s="168">
        <v>3</v>
      </c>
      <c r="G188" s="181">
        <f t="shared" si="15"/>
        <v>7257</v>
      </c>
      <c r="H188" s="178">
        <v>0</v>
      </c>
      <c r="I188" s="167"/>
      <c r="J188" s="166">
        <f t="shared" si="16"/>
        <v>0</v>
      </c>
      <c r="K188" s="165"/>
      <c r="L188" s="164"/>
      <c r="M188" s="163">
        <f t="shared" si="17"/>
        <v>0</v>
      </c>
    </row>
    <row r="189" spans="1:13" s="35" customFormat="1" ht="12.75" x14ac:dyDescent="0.2">
      <c r="A189" s="31">
        <v>44544</v>
      </c>
      <c r="B189" s="32" t="s">
        <v>45</v>
      </c>
      <c r="C189" s="33" t="s">
        <v>454</v>
      </c>
      <c r="D189" s="34" t="s">
        <v>445</v>
      </c>
      <c r="E189" s="173">
        <v>413</v>
      </c>
      <c r="F189" s="168">
        <v>4</v>
      </c>
      <c r="G189" s="181">
        <f t="shared" si="15"/>
        <v>1652</v>
      </c>
      <c r="H189" s="178">
        <v>0</v>
      </c>
      <c r="I189" s="167"/>
      <c r="J189" s="166">
        <f t="shared" si="16"/>
        <v>0</v>
      </c>
      <c r="K189" s="165"/>
      <c r="L189" s="164"/>
      <c r="M189" s="163">
        <f t="shared" si="17"/>
        <v>0</v>
      </c>
    </row>
    <row r="190" spans="1:13" s="35" customFormat="1" ht="12.75" x14ac:dyDescent="0.2">
      <c r="A190" s="31">
        <v>44544</v>
      </c>
      <c r="B190" s="32" t="s">
        <v>45</v>
      </c>
      <c r="C190" s="33" t="s">
        <v>453</v>
      </c>
      <c r="D190" s="34" t="s">
        <v>446</v>
      </c>
      <c r="E190" s="173">
        <v>177</v>
      </c>
      <c r="F190" s="168">
        <v>6</v>
      </c>
      <c r="G190" s="181">
        <f t="shared" si="15"/>
        <v>1062</v>
      </c>
      <c r="H190" s="178">
        <v>0</v>
      </c>
      <c r="I190" s="167"/>
      <c r="J190" s="166">
        <f t="shared" si="16"/>
        <v>0</v>
      </c>
      <c r="K190" s="165"/>
      <c r="L190" s="164"/>
      <c r="M190" s="163">
        <f t="shared" si="17"/>
        <v>0</v>
      </c>
    </row>
    <row r="191" spans="1:13" s="35" customFormat="1" ht="12.75" x14ac:dyDescent="0.2">
      <c r="A191" s="31">
        <v>44545</v>
      </c>
      <c r="B191" s="32" t="s">
        <v>30</v>
      </c>
      <c r="C191" s="33" t="s">
        <v>452</v>
      </c>
      <c r="D191" s="34" t="s">
        <v>447</v>
      </c>
      <c r="E191" s="173">
        <v>254.44</v>
      </c>
      <c r="F191" s="168">
        <v>56</v>
      </c>
      <c r="G191" s="181">
        <f t="shared" si="15"/>
        <v>14248.64</v>
      </c>
      <c r="H191" s="178">
        <v>0</v>
      </c>
      <c r="I191" s="167"/>
      <c r="J191" s="166">
        <f t="shared" si="16"/>
        <v>0</v>
      </c>
      <c r="K191" s="165"/>
      <c r="L191" s="164"/>
      <c r="M191" s="163">
        <f t="shared" si="17"/>
        <v>0</v>
      </c>
    </row>
    <row r="192" spans="1:13" s="35" customFormat="1" ht="12.75" x14ac:dyDescent="0.2">
      <c r="A192" s="31">
        <v>44487</v>
      </c>
      <c r="B192" s="32" t="s">
        <v>30</v>
      </c>
      <c r="C192" s="33" t="s">
        <v>451</v>
      </c>
      <c r="D192" s="36" t="s">
        <v>261</v>
      </c>
      <c r="E192" s="173">
        <v>106.69</v>
      </c>
      <c r="F192" s="168">
        <v>70</v>
      </c>
      <c r="G192" s="181">
        <f t="shared" si="15"/>
        <v>7468.3</v>
      </c>
      <c r="H192" s="178">
        <v>0</v>
      </c>
      <c r="I192" s="167"/>
      <c r="J192" s="166">
        <f t="shared" si="16"/>
        <v>0</v>
      </c>
      <c r="K192" s="165"/>
      <c r="L192" s="164"/>
      <c r="M192" s="163">
        <f t="shared" si="17"/>
        <v>0</v>
      </c>
    </row>
    <row r="193" spans="1:13" ht="16.5" thickBot="1" x14ac:dyDescent="0.3">
      <c r="A193" s="215" t="s">
        <v>290</v>
      </c>
      <c r="B193" s="216"/>
      <c r="C193" s="216"/>
      <c r="D193" s="216"/>
      <c r="E193" s="216"/>
      <c r="F193" s="186"/>
      <c r="G193" s="187">
        <f>SUM(G8:G192)</f>
        <v>522393.4935194999</v>
      </c>
      <c r="H193" s="156"/>
      <c r="I193" s="41"/>
      <c r="J193" s="155">
        <f>SUM(J8:J192)</f>
        <v>0</v>
      </c>
      <c r="K193" s="156"/>
      <c r="L193" s="156"/>
      <c r="M193" s="162">
        <f>SUM(M8:M192)</f>
        <v>0</v>
      </c>
    </row>
    <row r="194" spans="1:13" hidden="1" x14ac:dyDescent="0.25">
      <c r="A194" s="42"/>
      <c r="B194" s="42"/>
      <c r="C194" s="43"/>
      <c r="D194" s="42"/>
      <c r="E194" s="42"/>
      <c r="F194" s="42"/>
      <c r="G194" s="42"/>
      <c r="H194" s="42"/>
      <c r="I194" s="42"/>
      <c r="J194" s="42"/>
      <c r="K194" s="42"/>
      <c r="L194" s="42"/>
    </row>
    <row r="195" spans="1:13" hidden="1" x14ac:dyDescent="0.25">
      <c r="A195" s="42"/>
      <c r="B195" s="42"/>
      <c r="C195" s="43"/>
      <c r="D195" s="42"/>
      <c r="E195" s="42"/>
      <c r="F195" s="42"/>
      <c r="G195" s="42"/>
      <c r="H195" s="42"/>
      <c r="I195" s="42"/>
      <c r="J195" s="42"/>
      <c r="K195" s="42"/>
      <c r="L195" s="42"/>
    </row>
    <row r="196" spans="1:13" hidden="1" x14ac:dyDescent="0.25">
      <c r="A196" s="42"/>
      <c r="B196" s="42"/>
      <c r="C196" s="43"/>
      <c r="D196" s="42"/>
      <c r="E196" s="42"/>
      <c r="F196" s="42"/>
      <c r="G196" s="42"/>
      <c r="H196" s="42"/>
      <c r="I196" s="42"/>
      <c r="J196" s="42"/>
      <c r="K196" s="42"/>
      <c r="L196" s="42"/>
    </row>
    <row r="197" spans="1:13" hidden="1" x14ac:dyDescent="0.25">
      <c r="A197" s="42"/>
      <c r="B197" s="42"/>
      <c r="C197" s="43"/>
      <c r="D197" s="42"/>
      <c r="E197" s="42"/>
      <c r="F197" s="42"/>
      <c r="G197" s="42"/>
      <c r="H197" s="42"/>
      <c r="I197" s="42"/>
      <c r="J197" s="42"/>
      <c r="K197" s="42"/>
      <c r="L197" s="42"/>
    </row>
    <row r="198" spans="1:13" hidden="1" x14ac:dyDescent="0.25">
      <c r="A198" s="44"/>
      <c r="B198" s="44"/>
      <c r="C198" s="45"/>
      <c r="D198" s="44"/>
      <c r="E198" s="44"/>
      <c r="F198" s="137"/>
      <c r="G198" s="44"/>
      <c r="H198" s="44"/>
      <c r="I198" s="44"/>
      <c r="J198" s="44"/>
      <c r="K198" s="44"/>
      <c r="L198" s="44"/>
    </row>
    <row r="199" spans="1:13" x14ac:dyDescent="0.25">
      <c r="A199" s="44"/>
      <c r="B199" s="44"/>
      <c r="C199" s="45"/>
      <c r="D199" s="44"/>
      <c r="E199" s="44"/>
      <c r="F199" s="137"/>
      <c r="G199" s="44"/>
      <c r="H199" s="44"/>
      <c r="I199" s="44"/>
      <c r="J199" s="44"/>
      <c r="K199" s="44"/>
      <c r="L199" s="44"/>
    </row>
    <row r="200" spans="1:13" x14ac:dyDescent="0.25">
      <c r="A200" s="44"/>
      <c r="B200" s="44"/>
      <c r="C200" s="45"/>
      <c r="D200" s="44"/>
      <c r="E200" s="44"/>
      <c r="F200" s="137"/>
      <c r="G200" s="44"/>
      <c r="H200" s="44"/>
      <c r="I200" s="44"/>
      <c r="J200" s="44"/>
      <c r="K200" s="44"/>
      <c r="L200" s="44"/>
    </row>
    <row r="201" spans="1:13" x14ac:dyDescent="0.25">
      <c r="A201" s="44"/>
      <c r="B201" s="44"/>
      <c r="C201" s="45"/>
      <c r="D201" s="44"/>
      <c r="E201" s="44"/>
      <c r="F201" s="137"/>
      <c r="G201" s="44"/>
      <c r="H201" s="44"/>
      <c r="I201" s="44"/>
      <c r="J201" s="44"/>
      <c r="K201" s="44"/>
      <c r="L201" s="44"/>
    </row>
    <row r="202" spans="1:13" x14ac:dyDescent="0.25">
      <c r="A202" s="44"/>
      <c r="B202" s="44"/>
      <c r="C202" s="45"/>
      <c r="D202" s="44"/>
      <c r="E202" s="44"/>
      <c r="F202" s="137"/>
      <c r="G202" s="44"/>
      <c r="H202" s="44"/>
      <c r="I202" s="44"/>
      <c r="J202" s="44"/>
      <c r="K202" s="44"/>
      <c r="L202" s="44"/>
    </row>
    <row r="203" spans="1:13" x14ac:dyDescent="0.25">
      <c r="A203" s="44"/>
      <c r="B203" s="44"/>
      <c r="C203" s="45"/>
      <c r="D203" s="44"/>
      <c r="E203" s="44"/>
      <c r="F203" s="137"/>
      <c r="G203" s="44"/>
      <c r="H203" s="44"/>
      <c r="I203" s="44"/>
      <c r="J203" s="44"/>
      <c r="K203" s="44"/>
      <c r="L203" s="44"/>
    </row>
    <row r="204" spans="1:13" x14ac:dyDescent="0.25">
      <c r="A204" s="44"/>
      <c r="B204" s="44"/>
      <c r="C204" s="45"/>
      <c r="D204" s="44"/>
      <c r="E204" s="44"/>
      <c r="F204" s="137"/>
      <c r="G204" s="44"/>
      <c r="H204" s="44"/>
      <c r="I204" s="44"/>
      <c r="J204" s="44"/>
      <c r="K204" s="44"/>
      <c r="L204" s="44"/>
    </row>
    <row r="205" spans="1:13" ht="19.5" x14ac:dyDescent="0.3">
      <c r="A205" s="209" t="s">
        <v>370</v>
      </c>
      <c r="B205" s="209"/>
      <c r="C205" s="209"/>
      <c r="D205" s="160" t="s">
        <v>449</v>
      </c>
      <c r="E205" s="209" t="s">
        <v>448</v>
      </c>
      <c r="F205" s="209"/>
      <c r="G205" s="209"/>
      <c r="H205" s="160"/>
      <c r="I205" s="217" t="s">
        <v>432</v>
      </c>
      <c r="J205" s="217"/>
      <c r="K205" s="217"/>
      <c r="L205" s="217"/>
      <c r="M205" s="217"/>
    </row>
    <row r="206" spans="1:13" ht="19.5" x14ac:dyDescent="0.3">
      <c r="A206" s="211" t="s">
        <v>371</v>
      </c>
      <c r="B206" s="211"/>
      <c r="C206" s="211"/>
      <c r="D206" s="158" t="s">
        <v>433</v>
      </c>
      <c r="E206" s="210" t="s">
        <v>388</v>
      </c>
      <c r="F206" s="210"/>
      <c r="G206" s="210"/>
      <c r="H206" s="158"/>
      <c r="I206" s="208" t="s">
        <v>433</v>
      </c>
      <c r="J206" s="208"/>
      <c r="K206" s="208"/>
      <c r="L206" s="208"/>
      <c r="M206" s="208"/>
    </row>
    <row r="207" spans="1:13" ht="19.5" x14ac:dyDescent="0.3">
      <c r="A207" s="210" t="s">
        <v>356</v>
      </c>
      <c r="B207" s="210"/>
      <c r="C207" s="210"/>
      <c r="D207" s="158" t="s">
        <v>502</v>
      </c>
      <c r="E207" s="210" t="s">
        <v>503</v>
      </c>
      <c r="F207" s="210"/>
      <c r="G207" s="210"/>
      <c r="H207" s="158"/>
      <c r="I207" s="136"/>
      <c r="J207" s="208" t="s">
        <v>434</v>
      </c>
      <c r="K207" s="208"/>
      <c r="L207" s="208"/>
      <c r="M207" s="2"/>
    </row>
    <row r="208" spans="1:13" ht="19.5" x14ac:dyDescent="0.3">
      <c r="A208" s="158"/>
      <c r="B208" s="158"/>
      <c r="C208" s="158"/>
      <c r="D208" s="158"/>
      <c r="E208" s="158"/>
      <c r="F208" s="158"/>
      <c r="G208" s="158"/>
      <c r="H208" s="158"/>
      <c r="I208" s="136"/>
      <c r="J208" s="159"/>
      <c r="K208" s="159"/>
      <c r="L208" s="159"/>
      <c r="M208" s="2"/>
    </row>
    <row r="209" spans="6:6" ht="19.5" x14ac:dyDescent="0.25">
      <c r="F209" s="138"/>
    </row>
  </sheetData>
  <mergeCells count="13">
    <mergeCell ref="A4:M4"/>
    <mergeCell ref="A5:M5"/>
    <mergeCell ref="A6:M6"/>
    <mergeCell ref="A193:E193"/>
    <mergeCell ref="A205:C205"/>
    <mergeCell ref="I205:M205"/>
    <mergeCell ref="J207:L207"/>
    <mergeCell ref="E205:G205"/>
    <mergeCell ref="E206:G206"/>
    <mergeCell ref="E207:G207"/>
    <mergeCell ref="A206:C206"/>
    <mergeCell ref="A207:C207"/>
    <mergeCell ref="I206:M206"/>
  </mergeCells>
  <printOptions horizontalCentered="1"/>
  <pageMargins left="0.23622047244094491" right="0.23622047244094491" top="0.74803149606299213" bottom="0.21" header="0.31496062992125984" footer="0.12"/>
  <pageSetup scale="80" fitToHeight="0" orientation="portrait" r:id="rId1"/>
  <rowBreaks count="2" manualBreakCount="2">
    <brk id="65" max="12" man="1"/>
    <brk id="1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DCEF-A751-49D5-A87C-36247B42426E}">
  <sheetPr>
    <pageSetUpPr fitToPage="1"/>
  </sheetPr>
  <dimension ref="A1:S27"/>
  <sheetViews>
    <sheetView showGridLines="0" view="pageBreakPreview" topLeftCell="C1" zoomScale="70" zoomScaleNormal="30" zoomScaleSheetLayoutView="70" workbookViewId="0">
      <selection activeCell="M15" sqref="M15"/>
    </sheetView>
  </sheetViews>
  <sheetFormatPr baseColWidth="10" defaultRowHeight="15" x14ac:dyDescent="0.25"/>
  <cols>
    <col min="1" max="1" width="4.7109375" style="106" hidden="1" customWidth="1"/>
    <col min="2" max="2" width="11.42578125" style="106" hidden="1" customWidth="1"/>
    <col min="3" max="3" width="7.42578125" style="106" customWidth="1"/>
    <col min="4" max="4" width="20.42578125" style="106" customWidth="1"/>
    <col min="5" max="5" width="17.28515625" style="106" customWidth="1"/>
    <col min="6" max="6" width="22.140625" style="106" customWidth="1"/>
    <col min="7" max="7" width="24.7109375" style="106" customWidth="1"/>
    <col min="8" max="8" width="41.140625" style="123" customWidth="1"/>
    <col min="9" max="9" width="40.42578125" style="106" customWidth="1"/>
    <col min="10" max="10" width="28.28515625" style="145" customWidth="1"/>
    <col min="11" max="11" width="16" style="106" customWidth="1"/>
    <col min="12" max="12" width="9.5703125" style="106" customWidth="1"/>
    <col min="13" max="13" width="18.140625" style="106" customWidth="1"/>
    <col min="14" max="14" width="27.85546875" style="106" customWidth="1"/>
    <col min="15" max="15" width="13.85546875" style="106" customWidth="1"/>
    <col min="16" max="16" width="16.5703125" style="106" customWidth="1"/>
    <col min="17" max="17" width="15.85546875" style="106" customWidth="1"/>
    <col min="18" max="18" width="16.5703125" style="106" customWidth="1"/>
    <col min="19" max="19" width="28.42578125" style="106" customWidth="1"/>
    <col min="20" max="16384" width="11.42578125" style="106"/>
  </cols>
  <sheetData>
    <row r="1" spans="3:19" s="100" customFormat="1" ht="22.5" customHeight="1" x14ac:dyDescent="0.25"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3:19" s="100" customFormat="1" ht="22.5" customHeight="1" x14ac:dyDescent="0.25"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3:19" s="100" customFormat="1" ht="29.25" customHeight="1" x14ac:dyDescent="0.25"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3:19" s="100" customFormat="1" ht="35.25" customHeight="1" x14ac:dyDescent="0.25">
      <c r="C4" s="231" t="s">
        <v>384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</row>
    <row r="5" spans="3:19" s="102" customFormat="1" ht="22.5" customHeight="1" x14ac:dyDescent="0.25">
      <c r="C5" s="232" t="s">
        <v>383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</row>
    <row r="6" spans="3:19" s="102" customFormat="1" ht="22.5" customHeight="1" x14ac:dyDescent="0.25">
      <c r="C6" s="228" t="s">
        <v>509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</row>
    <row r="7" spans="3:19" s="100" customFormat="1" ht="22.5" customHeight="1" x14ac:dyDescent="0.4">
      <c r="C7" s="103"/>
      <c r="D7" s="103"/>
      <c r="E7" s="103"/>
      <c r="F7" s="103"/>
      <c r="G7" s="103"/>
      <c r="H7" s="104"/>
      <c r="I7" s="103"/>
      <c r="J7" s="140"/>
      <c r="K7" s="103"/>
      <c r="L7" s="147" t="s">
        <v>317</v>
      </c>
      <c r="M7" s="147"/>
      <c r="N7" s="147"/>
      <c r="O7" s="103"/>
      <c r="P7" s="103"/>
      <c r="Q7" s="103"/>
      <c r="R7" s="103"/>
      <c r="S7" s="103"/>
    </row>
    <row r="8" spans="3:19" ht="76.5" x14ac:dyDescent="0.25">
      <c r="C8" s="248" t="s">
        <v>318</v>
      </c>
      <c r="D8" s="105" t="s">
        <v>379</v>
      </c>
      <c r="E8" s="105" t="s">
        <v>319</v>
      </c>
      <c r="F8" s="105" t="s">
        <v>320</v>
      </c>
      <c r="G8" s="105" t="s">
        <v>380</v>
      </c>
      <c r="H8" s="105" t="s">
        <v>321</v>
      </c>
      <c r="I8" s="105" t="s">
        <v>322</v>
      </c>
      <c r="J8" s="249" t="s">
        <v>435</v>
      </c>
      <c r="K8" s="135" t="s">
        <v>323</v>
      </c>
      <c r="L8" s="105" t="s">
        <v>324</v>
      </c>
      <c r="M8" s="105" t="s">
        <v>381</v>
      </c>
      <c r="N8" s="105" t="s">
        <v>325</v>
      </c>
      <c r="O8" s="105" t="s">
        <v>326</v>
      </c>
      <c r="P8" s="105" t="s">
        <v>327</v>
      </c>
      <c r="Q8" s="105" t="s">
        <v>328</v>
      </c>
      <c r="R8" s="135" t="s">
        <v>329</v>
      </c>
      <c r="S8" s="105" t="s">
        <v>330</v>
      </c>
    </row>
    <row r="9" spans="3:19" s="109" customFormat="1" ht="68.25" customHeight="1" x14ac:dyDescent="0.3">
      <c r="C9" s="107" t="s">
        <v>331</v>
      </c>
      <c r="D9" s="191">
        <v>44617</v>
      </c>
      <c r="E9" s="192" t="s">
        <v>510</v>
      </c>
      <c r="F9" s="193" t="s">
        <v>511</v>
      </c>
      <c r="G9" s="108">
        <v>44645</v>
      </c>
      <c r="H9" s="250" t="s">
        <v>375</v>
      </c>
      <c r="I9" s="157" t="s">
        <v>512</v>
      </c>
      <c r="J9" s="251">
        <v>31921.040000000001</v>
      </c>
      <c r="K9" s="148" t="s">
        <v>332</v>
      </c>
      <c r="L9" s="149">
        <v>3</v>
      </c>
      <c r="M9" s="150" t="s">
        <v>382</v>
      </c>
      <c r="N9" s="252">
        <f>+J9</f>
        <v>31921.040000000001</v>
      </c>
      <c r="O9" s="253"/>
      <c r="P9" s="253"/>
      <c r="Q9" s="253"/>
      <c r="R9" s="253"/>
      <c r="S9" s="253">
        <f>+N9</f>
        <v>31921.040000000001</v>
      </c>
    </row>
    <row r="10" spans="3:19" s="109" customFormat="1" ht="68.25" customHeight="1" x14ac:dyDescent="0.3">
      <c r="C10" s="194" t="s">
        <v>333</v>
      </c>
      <c r="D10" s="191">
        <v>44620</v>
      </c>
      <c r="E10" s="192" t="s">
        <v>513</v>
      </c>
      <c r="F10" s="193" t="s">
        <v>514</v>
      </c>
      <c r="G10" s="108">
        <v>44650</v>
      </c>
      <c r="H10" s="250" t="s">
        <v>504</v>
      </c>
      <c r="I10" s="195" t="s">
        <v>515</v>
      </c>
      <c r="J10" s="251">
        <v>36524.46</v>
      </c>
      <c r="K10" s="148" t="str">
        <f>+K9</f>
        <v>CREDITO</v>
      </c>
      <c r="L10" s="196">
        <v>0</v>
      </c>
      <c r="M10" s="150" t="s">
        <v>382</v>
      </c>
      <c r="N10" s="252">
        <f>+J10</f>
        <v>36524.46</v>
      </c>
      <c r="O10" s="253"/>
      <c r="P10" s="253"/>
      <c r="Q10" s="253"/>
      <c r="R10" s="253"/>
      <c r="S10" s="253">
        <f>+N10</f>
        <v>36524.46</v>
      </c>
    </row>
    <row r="11" spans="3:19" s="109" customFormat="1" ht="68.25" customHeight="1" x14ac:dyDescent="0.3">
      <c r="C11" s="194" t="s">
        <v>374</v>
      </c>
      <c r="D11" s="193" t="s">
        <v>505</v>
      </c>
      <c r="E11" s="192" t="s">
        <v>516</v>
      </c>
      <c r="F11" s="193" t="s">
        <v>517</v>
      </c>
      <c r="G11" s="193" t="s">
        <v>518</v>
      </c>
      <c r="H11" s="250" t="s">
        <v>375</v>
      </c>
      <c r="I11" s="254" t="s">
        <v>506</v>
      </c>
      <c r="J11" s="255">
        <v>71576.789999999994</v>
      </c>
      <c r="K11" s="148" t="str">
        <f>+K10</f>
        <v>CREDITO</v>
      </c>
      <c r="L11" s="149">
        <v>23</v>
      </c>
      <c r="M11" s="150" t="s">
        <v>382</v>
      </c>
      <c r="N11" s="256">
        <f>+J11</f>
        <v>71576.789999999994</v>
      </c>
      <c r="O11" s="257"/>
      <c r="P11" s="257"/>
      <c r="Q11" s="257"/>
      <c r="R11" s="257"/>
      <c r="S11" s="257">
        <f>+N11</f>
        <v>71576.789999999994</v>
      </c>
    </row>
    <row r="12" spans="3:19" s="110" customFormat="1" ht="35.25" customHeight="1" x14ac:dyDescent="0.4">
      <c r="C12" s="235" t="s">
        <v>334</v>
      </c>
      <c r="D12" s="235"/>
      <c r="E12" s="235"/>
      <c r="F12" s="235"/>
      <c r="G12" s="235"/>
      <c r="H12" s="235"/>
      <c r="I12" s="235"/>
      <c r="J12" s="235"/>
      <c r="K12" s="235"/>
      <c r="L12" s="146"/>
      <c r="M12" s="146"/>
      <c r="N12" s="258">
        <f>SUM(N9:N11)</f>
        <v>140022.28999999998</v>
      </c>
      <c r="O12" s="258">
        <f t="shared" ref="O12:R12" si="0">SUM(O9:O11)</f>
        <v>0</v>
      </c>
      <c r="P12" s="258">
        <f t="shared" si="0"/>
        <v>0</v>
      </c>
      <c r="Q12" s="258">
        <f t="shared" si="0"/>
        <v>0</v>
      </c>
      <c r="R12" s="258">
        <f t="shared" si="0"/>
        <v>0</v>
      </c>
      <c r="S12" s="258">
        <f>SUM(S9:S11)</f>
        <v>140022.28999999998</v>
      </c>
    </row>
    <row r="13" spans="3:19" s="110" customFormat="1" ht="35.25" customHeight="1" x14ac:dyDescent="0.4"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2"/>
      <c r="N13" s="113"/>
      <c r="O13" s="113"/>
      <c r="P13" s="113"/>
      <c r="Q13" s="113"/>
      <c r="R13" s="113"/>
      <c r="S13" s="113"/>
    </row>
    <row r="14" spans="3:19" s="110" customFormat="1" ht="35.25" customHeight="1" x14ac:dyDescent="0.4"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2"/>
      <c r="N14" s="113"/>
      <c r="O14" s="113"/>
      <c r="P14" s="113"/>
      <c r="Q14" s="113"/>
      <c r="R14" s="113"/>
      <c r="S14" s="113"/>
    </row>
    <row r="15" spans="3:19" s="110" customFormat="1" ht="35.25" customHeight="1" x14ac:dyDescent="0.4"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3"/>
      <c r="O15" s="113"/>
      <c r="P15" s="113"/>
      <c r="Q15" s="113"/>
      <c r="R15" s="113"/>
      <c r="S15" s="113"/>
    </row>
    <row r="16" spans="3:19" s="141" customFormat="1" ht="23.25" x14ac:dyDescent="0.35">
      <c r="C16" s="114"/>
      <c r="D16" s="114"/>
      <c r="E16" s="236"/>
      <c r="F16" s="236"/>
      <c r="G16" s="236"/>
      <c r="H16" s="236"/>
      <c r="I16" s="51"/>
      <c r="J16" s="142"/>
      <c r="K16" s="115"/>
      <c r="L16" s="236"/>
      <c r="M16" s="236"/>
      <c r="N16" s="236"/>
      <c r="O16" s="236"/>
      <c r="P16" s="236"/>
      <c r="Q16" s="236"/>
      <c r="R16" s="114"/>
      <c r="S16" s="114"/>
    </row>
    <row r="17" spans="3:19" s="141" customFormat="1" ht="26.25" x14ac:dyDescent="0.4">
      <c r="C17" s="114"/>
      <c r="D17" s="114"/>
      <c r="E17" s="237" t="s">
        <v>357</v>
      </c>
      <c r="F17" s="237"/>
      <c r="G17" s="237"/>
      <c r="H17" s="237"/>
      <c r="I17" s="204" t="s">
        <v>376</v>
      </c>
      <c r="J17" s="204"/>
      <c r="K17" s="204"/>
      <c r="L17" s="204" t="s">
        <v>358</v>
      </c>
      <c r="M17" s="204"/>
      <c r="R17" s="114"/>
      <c r="S17" s="114"/>
    </row>
    <row r="18" spans="3:19" s="141" customFormat="1" ht="26.25" x14ac:dyDescent="0.4">
      <c r="C18" s="114"/>
      <c r="D18" s="114"/>
      <c r="E18" s="238" t="s">
        <v>1</v>
      </c>
      <c r="F18" s="238"/>
      <c r="G18" s="238"/>
      <c r="H18" s="238"/>
      <c r="I18" s="143" t="s">
        <v>377</v>
      </c>
      <c r="J18" s="205"/>
      <c r="K18" s="205"/>
      <c r="L18" s="205" t="s">
        <v>359</v>
      </c>
      <c r="M18" s="205"/>
      <c r="R18" s="114"/>
      <c r="S18" s="114"/>
    </row>
    <row r="19" spans="3:19" s="141" customFormat="1" ht="26.25" x14ac:dyDescent="0.4">
      <c r="C19" s="114"/>
      <c r="D19" s="114"/>
      <c r="E19" s="238" t="s">
        <v>0</v>
      </c>
      <c r="F19" s="238"/>
      <c r="G19" s="238"/>
      <c r="H19" s="238"/>
      <c r="I19" s="205" t="s">
        <v>378</v>
      </c>
      <c r="J19" s="205"/>
      <c r="K19" s="205"/>
      <c r="L19" s="205" t="s">
        <v>360</v>
      </c>
      <c r="M19" s="205"/>
      <c r="R19" s="114"/>
      <c r="S19" s="114"/>
    </row>
    <row r="20" spans="3:19" s="141" customFormat="1" ht="27" thickBot="1" x14ac:dyDescent="0.45">
      <c r="C20" s="114"/>
      <c r="D20" s="114"/>
      <c r="E20" s="205"/>
      <c r="F20" s="205"/>
      <c r="G20" s="205"/>
      <c r="H20" s="205"/>
      <c r="I20" s="205"/>
      <c r="J20" s="205"/>
      <c r="K20" s="205"/>
      <c r="L20" s="205"/>
      <c r="M20" s="205"/>
      <c r="R20" s="114"/>
      <c r="S20" s="114"/>
    </row>
    <row r="21" spans="3:19" s="141" customFormat="1" ht="21" x14ac:dyDescent="0.35">
      <c r="C21" s="114"/>
      <c r="D21" s="114"/>
      <c r="E21" s="161"/>
      <c r="F21" s="161"/>
      <c r="G21" s="161"/>
      <c r="H21" s="233" t="s">
        <v>315</v>
      </c>
      <c r="I21" s="233"/>
      <c r="J21" s="233"/>
      <c r="K21" s="233"/>
      <c r="L21" s="233"/>
      <c r="M21" s="233"/>
      <c r="N21" s="233"/>
      <c r="O21" s="119"/>
      <c r="P21" s="161"/>
      <c r="Q21" s="161"/>
      <c r="R21" s="114"/>
      <c r="S21" s="114"/>
    </row>
    <row r="22" spans="3:19" s="141" customFormat="1" ht="21" x14ac:dyDescent="0.35">
      <c r="C22" s="114"/>
      <c r="D22" s="114"/>
      <c r="E22" s="161"/>
      <c r="F22" s="161"/>
      <c r="G22" s="161"/>
      <c r="H22" s="234" t="s">
        <v>335</v>
      </c>
      <c r="I22" s="234"/>
      <c r="J22" s="234"/>
      <c r="K22" s="234"/>
      <c r="L22" s="234"/>
      <c r="M22" s="234"/>
      <c r="N22" s="234"/>
      <c r="O22" s="120"/>
      <c r="P22" s="161"/>
      <c r="Q22" s="161"/>
      <c r="R22" s="114"/>
      <c r="S22" s="114"/>
    </row>
    <row r="23" spans="3:19" s="141" customFormat="1" ht="21" x14ac:dyDescent="0.35">
      <c r="C23" s="114"/>
      <c r="D23" s="114"/>
      <c r="E23" s="161"/>
      <c r="F23" s="161"/>
      <c r="G23" s="161"/>
      <c r="H23" s="121"/>
      <c r="I23" s="116"/>
      <c r="J23" s="117"/>
      <c r="K23" s="144"/>
      <c r="L23" s="118"/>
      <c r="M23" s="118"/>
      <c r="N23" s="116"/>
      <c r="O23" s="116"/>
      <c r="P23" s="161"/>
      <c r="Q23" s="161"/>
      <c r="R23" s="114"/>
      <c r="S23" s="114"/>
    </row>
    <row r="24" spans="3:19" s="141" customFormat="1" ht="21" x14ac:dyDescent="0.35">
      <c r="C24" s="114"/>
      <c r="D24" s="114"/>
      <c r="E24" s="161"/>
      <c r="F24" s="161"/>
      <c r="G24" s="161"/>
      <c r="H24" s="121"/>
      <c r="I24" s="116"/>
      <c r="J24" s="117"/>
      <c r="L24" s="118"/>
      <c r="M24" s="118"/>
      <c r="N24" s="116"/>
      <c r="O24" s="116"/>
      <c r="P24" s="161"/>
      <c r="Q24" s="161"/>
      <c r="R24" s="114"/>
    </row>
    <row r="25" spans="3:19" x14ac:dyDescent="0.25">
      <c r="C25" s="100"/>
      <c r="D25" s="100"/>
      <c r="E25" s="100"/>
      <c r="F25" s="100"/>
      <c r="G25" s="100"/>
      <c r="H25" s="122"/>
      <c r="I25" s="100"/>
      <c r="J25" s="139"/>
      <c r="K25" s="100"/>
      <c r="L25" s="100"/>
      <c r="M25" s="100"/>
      <c r="N25" s="100"/>
      <c r="O25" s="100"/>
      <c r="P25" s="100"/>
      <c r="Q25" s="100"/>
      <c r="R25" s="100"/>
      <c r="S25" s="100"/>
    </row>
    <row r="26" spans="3:19" x14ac:dyDescent="0.25">
      <c r="C26" s="100"/>
      <c r="D26" s="100"/>
      <c r="E26" s="100"/>
      <c r="F26" s="100"/>
      <c r="G26" s="100"/>
      <c r="H26" s="122"/>
      <c r="I26" s="100"/>
      <c r="J26" s="139"/>
      <c r="K26" s="100"/>
      <c r="L26" s="100"/>
      <c r="M26" s="100"/>
      <c r="N26" s="100"/>
      <c r="O26" s="100"/>
      <c r="P26" s="100"/>
      <c r="Q26" s="100"/>
      <c r="R26" s="100"/>
      <c r="S26" s="100"/>
    </row>
    <row r="27" spans="3:19" x14ac:dyDescent="0.25">
      <c r="C27" s="100"/>
      <c r="D27" s="100"/>
      <c r="E27" s="100"/>
      <c r="F27" s="100"/>
      <c r="G27" s="100"/>
      <c r="H27" s="101"/>
      <c r="I27" s="100"/>
      <c r="J27" s="139"/>
      <c r="K27" s="100"/>
      <c r="L27" s="100"/>
      <c r="M27" s="100"/>
      <c r="N27" s="100"/>
      <c r="O27" s="100"/>
      <c r="P27" s="100"/>
      <c r="Q27" s="100"/>
      <c r="R27" s="100"/>
      <c r="S27" s="100"/>
    </row>
  </sheetData>
  <mergeCells count="14">
    <mergeCell ref="H21:N21"/>
    <mergeCell ref="H22:N22"/>
    <mergeCell ref="C12:K12"/>
    <mergeCell ref="E16:H16"/>
    <mergeCell ref="L16:Q16"/>
    <mergeCell ref="E17:H17"/>
    <mergeCell ref="E18:H18"/>
    <mergeCell ref="E19:H19"/>
    <mergeCell ref="C1:S1"/>
    <mergeCell ref="C2:S2"/>
    <mergeCell ref="C3:S3"/>
    <mergeCell ref="C4:S4"/>
    <mergeCell ref="C5:S5"/>
    <mergeCell ref="C6:S6"/>
  </mergeCells>
  <conditionalFormatting sqref="J9:J11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14B4-8201-4472-9EDE-BFD60E1DD5C3}">
  <sheetPr>
    <pageSetUpPr fitToPage="1"/>
  </sheetPr>
  <dimension ref="A1:M390"/>
  <sheetViews>
    <sheetView showGridLines="0" view="pageBreakPreview" zoomScaleNormal="100" zoomScaleSheetLayoutView="100" workbookViewId="0">
      <selection activeCell="I8" sqref="I8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42578125" customWidth="1"/>
    <col min="9" max="9" width="11" customWidth="1"/>
    <col min="10" max="10" width="15.5703125" customWidth="1"/>
    <col min="11" max="11" width="10.140625" hidden="1" customWidth="1"/>
    <col min="12" max="12" width="12" hidden="1" customWidth="1"/>
    <col min="13" max="13" width="2.14062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x14ac:dyDescent="0.25"/>
    <row r="5" spans="1:13" s="28" customFormat="1" x14ac:dyDescent="0.25"/>
    <row r="6" spans="1:13" s="28" customFormat="1" x14ac:dyDescent="0.25"/>
    <row r="7" spans="1:13" s="28" customFormat="1" ht="26.25" customHeight="1" x14ac:dyDescent="0.25">
      <c r="A7" s="212" t="s">
        <v>15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</row>
    <row r="8" spans="1:13" s="28" customFormat="1" ht="28.5" customHeight="1" x14ac:dyDescent="0.25">
      <c r="A8" s="259"/>
      <c r="B8" s="259"/>
      <c r="C8" s="259"/>
      <c r="D8" s="259"/>
      <c r="E8" s="259"/>
      <c r="F8" s="259"/>
      <c r="G8" s="259"/>
      <c r="H8" s="260"/>
      <c r="I8" s="260"/>
    </row>
    <row r="9" spans="1:13" ht="15.75" x14ac:dyDescent="0.25">
      <c r="A9" s="213" t="s">
        <v>16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</row>
    <row r="10" spans="1:13" x14ac:dyDescent="0.25">
      <c r="A10" s="214" t="s">
        <v>501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</row>
    <row r="11" spans="1:13" ht="16.5" customHeight="1" thickBot="1" x14ac:dyDescent="0.3">
      <c r="A11" s="261"/>
      <c r="B11" s="261"/>
      <c r="C11" s="262"/>
    </row>
    <row r="12" spans="1:13" ht="143.25" thickBot="1" x14ac:dyDescent="0.3">
      <c r="A12" s="263" t="s">
        <v>17</v>
      </c>
      <c r="B12" s="263" t="s">
        <v>18</v>
      </c>
      <c r="C12" s="29" t="s">
        <v>19</v>
      </c>
      <c r="D12" s="264" t="s">
        <v>20</v>
      </c>
      <c r="E12" s="29" t="s">
        <v>21</v>
      </c>
      <c r="F12" s="264" t="s">
        <v>500</v>
      </c>
      <c r="G12" s="30" t="s">
        <v>22</v>
      </c>
      <c r="H12" s="29" t="s">
        <v>21</v>
      </c>
      <c r="I12" s="151" t="s">
        <v>507</v>
      </c>
      <c r="J12" s="265" t="s">
        <v>22</v>
      </c>
      <c r="K12" s="153" t="s">
        <v>508</v>
      </c>
      <c r="L12" s="29" t="s">
        <v>21</v>
      </c>
      <c r="M12" s="30" t="s">
        <v>22</v>
      </c>
    </row>
    <row r="13" spans="1:13" s="35" customFormat="1" ht="12.75" x14ac:dyDescent="0.2">
      <c r="A13" s="31">
        <v>44503</v>
      </c>
      <c r="B13" s="32" t="s">
        <v>23</v>
      </c>
      <c r="C13" s="33" t="s">
        <v>24</v>
      </c>
      <c r="D13" s="34" t="s">
        <v>25</v>
      </c>
      <c r="E13" s="266">
        <v>3.7</v>
      </c>
      <c r="F13" s="267">
        <v>165</v>
      </c>
      <c r="G13" s="268">
        <f t="shared" ref="G13:G76" si="0">E13*F13</f>
        <v>610.5</v>
      </c>
      <c r="H13" s="266">
        <v>3.7</v>
      </c>
      <c r="I13" s="269">
        <v>125</v>
      </c>
      <c r="J13" s="270">
        <f>H13*I13</f>
        <v>462.5</v>
      </c>
      <c r="K13" s="271"/>
      <c r="L13" s="272">
        <v>3.7</v>
      </c>
      <c r="M13" s="273">
        <f>+K13*L13</f>
        <v>0</v>
      </c>
    </row>
    <row r="14" spans="1:13" s="35" customFormat="1" ht="12.75" x14ac:dyDescent="0.2">
      <c r="A14" s="31">
        <v>44543</v>
      </c>
      <c r="B14" s="32" t="s">
        <v>26</v>
      </c>
      <c r="C14" s="33" t="s">
        <v>27</v>
      </c>
      <c r="D14" s="34" t="s">
        <v>28</v>
      </c>
      <c r="E14" s="266">
        <v>226.1</v>
      </c>
      <c r="F14" s="267">
        <v>24</v>
      </c>
      <c r="G14" s="268">
        <f t="shared" si="0"/>
        <v>5426.4</v>
      </c>
      <c r="H14" s="266">
        <v>226.1</v>
      </c>
      <c r="I14" s="269">
        <v>23</v>
      </c>
      <c r="J14" s="268">
        <f t="shared" ref="J14:J77" si="1">H14*I14</f>
        <v>5200.3</v>
      </c>
      <c r="K14" s="271"/>
      <c r="L14" s="272">
        <v>226.1</v>
      </c>
      <c r="M14" s="273">
        <f t="shared" ref="M14:M77" si="2">+K14*L14</f>
        <v>0</v>
      </c>
    </row>
    <row r="15" spans="1:13" s="35" customFormat="1" ht="12.75" x14ac:dyDescent="0.2">
      <c r="A15" s="31">
        <v>43889</v>
      </c>
      <c r="B15" s="32" t="s">
        <v>29</v>
      </c>
      <c r="C15" s="33" t="s">
        <v>519</v>
      </c>
      <c r="D15" s="36" t="s">
        <v>520</v>
      </c>
      <c r="E15" s="274">
        <v>88.5</v>
      </c>
      <c r="F15" s="267">
        <v>0</v>
      </c>
      <c r="G15" s="268">
        <f t="shared" si="0"/>
        <v>0</v>
      </c>
      <c r="H15" s="274">
        <v>88.5</v>
      </c>
      <c r="I15" s="269">
        <v>0</v>
      </c>
      <c r="J15" s="268">
        <f t="shared" si="1"/>
        <v>0</v>
      </c>
      <c r="K15" s="271"/>
      <c r="L15" s="272">
        <v>88.5</v>
      </c>
      <c r="M15" s="273">
        <f t="shared" si="2"/>
        <v>0</v>
      </c>
    </row>
    <row r="16" spans="1:13" s="35" customFormat="1" ht="12.75" x14ac:dyDescent="0.2">
      <c r="A16" s="31">
        <v>44365</v>
      </c>
      <c r="B16" s="32" t="s">
        <v>30</v>
      </c>
      <c r="C16" s="33" t="s">
        <v>31</v>
      </c>
      <c r="D16" s="34" t="s">
        <v>32</v>
      </c>
      <c r="E16" s="266">
        <v>24</v>
      </c>
      <c r="F16" s="267">
        <v>552</v>
      </c>
      <c r="G16" s="268">
        <f t="shared" si="0"/>
        <v>13248</v>
      </c>
      <c r="H16" s="266">
        <v>24</v>
      </c>
      <c r="I16" s="269">
        <v>480</v>
      </c>
      <c r="J16" s="268">
        <f t="shared" si="1"/>
        <v>11520</v>
      </c>
      <c r="K16" s="271"/>
      <c r="L16" s="272">
        <v>24</v>
      </c>
      <c r="M16" s="273">
        <f t="shared" si="2"/>
        <v>0</v>
      </c>
    </row>
    <row r="17" spans="1:13" s="35" customFormat="1" ht="12.75" x14ac:dyDescent="0.2">
      <c r="A17" s="31">
        <v>44543</v>
      </c>
      <c r="B17" s="32" t="s">
        <v>26</v>
      </c>
      <c r="C17" s="33" t="s">
        <v>33</v>
      </c>
      <c r="D17" s="34" t="s">
        <v>34</v>
      </c>
      <c r="E17" s="266">
        <v>310.51</v>
      </c>
      <c r="F17" s="267">
        <v>7</v>
      </c>
      <c r="G17" s="268">
        <f t="shared" si="0"/>
        <v>2173.5699999999997</v>
      </c>
      <c r="H17" s="266">
        <v>310.51</v>
      </c>
      <c r="I17" s="269">
        <v>7</v>
      </c>
      <c r="J17" s="268">
        <f t="shared" si="1"/>
        <v>2173.5699999999997</v>
      </c>
      <c r="K17" s="271"/>
      <c r="L17" s="272">
        <v>310.51</v>
      </c>
      <c r="M17" s="273">
        <f t="shared" si="2"/>
        <v>0</v>
      </c>
    </row>
    <row r="18" spans="1:13" s="35" customFormat="1" ht="12.75" x14ac:dyDescent="0.2">
      <c r="A18" s="31">
        <v>44487</v>
      </c>
      <c r="B18" s="32" t="s">
        <v>487</v>
      </c>
      <c r="C18" s="33" t="s">
        <v>35</v>
      </c>
      <c r="D18" s="34" t="s">
        <v>418</v>
      </c>
      <c r="E18" s="266">
        <v>525.1</v>
      </c>
      <c r="F18" s="267">
        <v>17</v>
      </c>
      <c r="G18" s="268">
        <f t="shared" si="0"/>
        <v>8926.7000000000007</v>
      </c>
      <c r="H18" s="266">
        <v>525.1</v>
      </c>
      <c r="I18" s="269">
        <v>17</v>
      </c>
      <c r="J18" s="268">
        <f t="shared" si="1"/>
        <v>8926.7000000000007</v>
      </c>
      <c r="K18" s="271"/>
      <c r="L18" s="272">
        <v>604.42999999999995</v>
      </c>
      <c r="M18" s="273">
        <f t="shared" si="2"/>
        <v>0</v>
      </c>
    </row>
    <row r="19" spans="1:13" s="35" customFormat="1" ht="12.75" x14ac:dyDescent="0.2">
      <c r="A19" s="31">
        <v>44503</v>
      </c>
      <c r="B19" s="32" t="s">
        <v>26</v>
      </c>
      <c r="C19" s="33" t="s">
        <v>37</v>
      </c>
      <c r="D19" s="34" t="s">
        <v>418</v>
      </c>
      <c r="E19" s="274">
        <v>754.27</v>
      </c>
      <c r="F19" s="267">
        <v>9</v>
      </c>
      <c r="G19" s="268">
        <f t="shared" si="0"/>
        <v>6788.43</v>
      </c>
      <c r="H19" s="274">
        <v>754.27</v>
      </c>
      <c r="I19" s="269">
        <v>9</v>
      </c>
      <c r="J19" s="268">
        <f t="shared" si="1"/>
        <v>6788.43</v>
      </c>
      <c r="K19" s="271"/>
      <c r="L19" s="272">
        <v>373.67</v>
      </c>
      <c r="M19" s="273">
        <f t="shared" si="2"/>
        <v>0</v>
      </c>
    </row>
    <row r="20" spans="1:13" s="35" customFormat="1" ht="12.75" x14ac:dyDescent="0.2">
      <c r="A20" s="31">
        <v>43566</v>
      </c>
      <c r="B20" s="32" t="s">
        <v>36</v>
      </c>
      <c r="C20" s="33" t="s">
        <v>39</v>
      </c>
      <c r="D20" s="34" t="s">
        <v>38</v>
      </c>
      <c r="E20" s="266">
        <v>373.67</v>
      </c>
      <c r="F20" s="267">
        <v>7</v>
      </c>
      <c r="G20" s="268">
        <f t="shared" si="0"/>
        <v>2615.69</v>
      </c>
      <c r="H20" s="266">
        <v>373.67</v>
      </c>
      <c r="I20" s="269">
        <v>7</v>
      </c>
      <c r="J20" s="268">
        <f t="shared" si="1"/>
        <v>2615.69</v>
      </c>
      <c r="K20" s="271"/>
      <c r="L20" s="272">
        <v>313.95</v>
      </c>
      <c r="M20" s="273">
        <f t="shared" si="2"/>
        <v>0</v>
      </c>
    </row>
    <row r="21" spans="1:13" s="35" customFormat="1" ht="12.75" x14ac:dyDescent="0.2">
      <c r="A21" s="31">
        <v>43909</v>
      </c>
      <c r="B21" s="32" t="s">
        <v>23</v>
      </c>
      <c r="C21" s="33" t="s">
        <v>521</v>
      </c>
      <c r="D21" s="34" t="s">
        <v>522</v>
      </c>
      <c r="E21" s="266">
        <v>313.95</v>
      </c>
      <c r="F21" s="267">
        <v>0</v>
      </c>
      <c r="G21" s="268">
        <f t="shared" si="0"/>
        <v>0</v>
      </c>
      <c r="H21" s="266">
        <v>313.95</v>
      </c>
      <c r="I21" s="269">
        <v>0</v>
      </c>
      <c r="J21" s="268">
        <f t="shared" si="1"/>
        <v>0</v>
      </c>
      <c r="K21" s="271"/>
      <c r="L21" s="272">
        <v>429</v>
      </c>
      <c r="M21" s="273">
        <f t="shared" si="2"/>
        <v>0</v>
      </c>
    </row>
    <row r="22" spans="1:13" s="35" customFormat="1" ht="12.75" x14ac:dyDescent="0.2">
      <c r="A22" s="31">
        <v>43909</v>
      </c>
      <c r="B22" s="32" t="s">
        <v>23</v>
      </c>
      <c r="C22" s="33" t="s">
        <v>523</v>
      </c>
      <c r="D22" s="34" t="s">
        <v>524</v>
      </c>
      <c r="E22" s="266">
        <v>429</v>
      </c>
      <c r="F22" s="267">
        <v>0</v>
      </c>
      <c r="G22" s="268">
        <f t="shared" si="0"/>
        <v>0</v>
      </c>
      <c r="H22" s="266">
        <v>429</v>
      </c>
      <c r="I22" s="269">
        <v>0</v>
      </c>
      <c r="J22" s="268">
        <f t="shared" si="1"/>
        <v>0</v>
      </c>
      <c r="K22" s="271"/>
      <c r="L22" s="272">
        <v>106.6</v>
      </c>
      <c r="M22" s="273">
        <f t="shared" si="2"/>
        <v>0</v>
      </c>
    </row>
    <row r="23" spans="1:13" s="35" customFormat="1" ht="12.75" x14ac:dyDescent="0.2">
      <c r="A23" s="31">
        <v>44543</v>
      </c>
      <c r="B23" s="32" t="s">
        <v>26</v>
      </c>
      <c r="C23" s="33" t="s">
        <v>41</v>
      </c>
      <c r="D23" s="34" t="s">
        <v>40</v>
      </c>
      <c r="E23" s="274">
        <v>106.6</v>
      </c>
      <c r="F23" s="267">
        <v>39</v>
      </c>
      <c r="G23" s="268">
        <f t="shared" si="0"/>
        <v>4157.3999999999996</v>
      </c>
      <c r="H23" s="274">
        <v>106.6</v>
      </c>
      <c r="I23" s="269">
        <v>34</v>
      </c>
      <c r="J23" s="268">
        <f t="shared" si="1"/>
        <v>3624.3999999999996</v>
      </c>
      <c r="K23" s="271"/>
      <c r="L23" s="272">
        <v>75.52</v>
      </c>
      <c r="M23" s="273">
        <f t="shared" si="2"/>
        <v>0</v>
      </c>
    </row>
    <row r="24" spans="1:13" s="35" customFormat="1" ht="12.75" x14ac:dyDescent="0.2">
      <c r="A24" s="31">
        <v>44123</v>
      </c>
      <c r="B24" s="32" t="s">
        <v>26</v>
      </c>
      <c r="C24" s="33" t="s">
        <v>525</v>
      </c>
      <c r="D24" s="34" t="s">
        <v>526</v>
      </c>
      <c r="E24" s="266">
        <v>75.52</v>
      </c>
      <c r="F24" s="267">
        <v>0</v>
      </c>
      <c r="G24" s="268">
        <f t="shared" si="0"/>
        <v>0</v>
      </c>
      <c r="H24" s="266">
        <v>75.52</v>
      </c>
      <c r="I24" s="269">
        <v>0</v>
      </c>
      <c r="J24" s="268">
        <f t="shared" si="1"/>
        <v>0</v>
      </c>
      <c r="K24" s="271"/>
      <c r="L24" s="272">
        <v>106.2</v>
      </c>
      <c r="M24" s="273">
        <f t="shared" si="2"/>
        <v>0</v>
      </c>
    </row>
    <row r="25" spans="1:13" s="35" customFormat="1" ht="12.75" x14ac:dyDescent="0.2">
      <c r="A25" s="31">
        <v>44007</v>
      </c>
      <c r="B25" s="32" t="s">
        <v>527</v>
      </c>
      <c r="C25" s="33" t="s">
        <v>528</v>
      </c>
      <c r="D25" s="34" t="s">
        <v>529</v>
      </c>
      <c r="E25" s="274">
        <v>106.2</v>
      </c>
      <c r="F25" s="267">
        <v>0</v>
      </c>
      <c r="G25" s="268">
        <f t="shared" si="0"/>
        <v>0</v>
      </c>
      <c r="H25" s="274">
        <v>106.2</v>
      </c>
      <c r="I25" s="269">
        <v>0</v>
      </c>
      <c r="J25" s="268">
        <f t="shared" si="1"/>
        <v>0</v>
      </c>
      <c r="K25" s="271"/>
      <c r="L25" s="272">
        <v>531</v>
      </c>
      <c r="M25" s="273">
        <f t="shared" si="2"/>
        <v>0</v>
      </c>
    </row>
    <row r="26" spans="1:13" s="35" customFormat="1" ht="12.75" x14ac:dyDescent="0.2">
      <c r="A26" s="31">
        <v>44123</v>
      </c>
      <c r="B26" s="32" t="s">
        <v>30</v>
      </c>
      <c r="C26" s="33" t="s">
        <v>43</v>
      </c>
      <c r="D26" s="34" t="s">
        <v>42</v>
      </c>
      <c r="E26" s="266">
        <v>531</v>
      </c>
      <c r="F26" s="267">
        <v>2</v>
      </c>
      <c r="G26" s="268">
        <f t="shared" si="0"/>
        <v>1062</v>
      </c>
      <c r="H26" s="266">
        <v>531</v>
      </c>
      <c r="I26" s="269">
        <v>2</v>
      </c>
      <c r="J26" s="268">
        <f t="shared" si="1"/>
        <v>1062</v>
      </c>
      <c r="K26" s="271"/>
      <c r="L26" s="272">
        <v>728.53200000000004</v>
      </c>
      <c r="M26" s="273">
        <f t="shared" si="2"/>
        <v>0</v>
      </c>
    </row>
    <row r="27" spans="1:13" s="35" customFormat="1" ht="12.75" x14ac:dyDescent="0.2">
      <c r="A27" s="31">
        <v>43892</v>
      </c>
      <c r="B27" s="32" t="s">
        <v>30</v>
      </c>
      <c r="C27" s="33" t="s">
        <v>530</v>
      </c>
      <c r="D27" s="34" t="s">
        <v>531</v>
      </c>
      <c r="E27" s="274">
        <v>728.53200000000004</v>
      </c>
      <c r="F27" s="267">
        <v>0</v>
      </c>
      <c r="G27" s="268">
        <f t="shared" si="0"/>
        <v>0</v>
      </c>
      <c r="H27" s="274">
        <v>728.53200000000004</v>
      </c>
      <c r="I27" s="269">
        <v>0</v>
      </c>
      <c r="J27" s="268">
        <f t="shared" si="1"/>
        <v>0</v>
      </c>
      <c r="K27" s="271"/>
      <c r="L27" s="272">
        <v>162.62</v>
      </c>
      <c r="M27" s="273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44</v>
      </c>
      <c r="D28" s="36" t="s">
        <v>389</v>
      </c>
      <c r="E28" s="266">
        <v>162.62</v>
      </c>
      <c r="F28" s="267">
        <v>37</v>
      </c>
      <c r="G28" s="268">
        <f t="shared" si="0"/>
        <v>6016.9400000000005</v>
      </c>
      <c r="H28" s="266">
        <v>162.62</v>
      </c>
      <c r="I28" s="269">
        <v>26</v>
      </c>
      <c r="J28" s="268">
        <f t="shared" si="1"/>
        <v>4228.12</v>
      </c>
      <c r="K28" s="271"/>
      <c r="L28" s="272">
        <v>128.05000000000001</v>
      </c>
      <c r="M28" s="273">
        <f t="shared" si="2"/>
        <v>0</v>
      </c>
    </row>
    <row r="29" spans="1:13" s="35" customFormat="1" ht="12.75" x14ac:dyDescent="0.2">
      <c r="A29" s="31">
        <v>44365</v>
      </c>
      <c r="B29" s="32" t="s">
        <v>30</v>
      </c>
      <c r="C29" s="33" t="s">
        <v>532</v>
      </c>
      <c r="D29" s="34" t="s">
        <v>533</v>
      </c>
      <c r="E29" s="274">
        <v>128.05000000000001</v>
      </c>
      <c r="F29" s="267">
        <v>0</v>
      </c>
      <c r="G29" s="268">
        <f t="shared" si="0"/>
        <v>0</v>
      </c>
      <c r="H29" s="274">
        <v>128.05000000000001</v>
      </c>
      <c r="I29" s="269">
        <v>0</v>
      </c>
      <c r="J29" s="268">
        <f t="shared" si="1"/>
        <v>0</v>
      </c>
      <c r="K29" s="271"/>
      <c r="L29" s="272">
        <v>548.70000000000005</v>
      </c>
      <c r="M29" s="273">
        <f t="shared" si="2"/>
        <v>0</v>
      </c>
    </row>
    <row r="30" spans="1:13" s="35" customFormat="1" ht="12.75" x14ac:dyDescent="0.2">
      <c r="A30" s="31">
        <v>44281</v>
      </c>
      <c r="B30" s="32" t="s">
        <v>45</v>
      </c>
      <c r="C30" s="33" t="s">
        <v>47</v>
      </c>
      <c r="D30" s="34" t="s">
        <v>46</v>
      </c>
      <c r="E30" s="266">
        <v>253.7</v>
      </c>
      <c r="F30" s="267">
        <v>1</v>
      </c>
      <c r="G30" s="268">
        <f t="shared" si="0"/>
        <v>253.7</v>
      </c>
      <c r="H30" s="266">
        <v>253.7</v>
      </c>
      <c r="I30" s="269">
        <v>1</v>
      </c>
      <c r="J30" s="268">
        <f t="shared" si="1"/>
        <v>253.7</v>
      </c>
      <c r="K30" s="271"/>
      <c r="L30" s="272">
        <v>767</v>
      </c>
      <c r="M30" s="273">
        <f t="shared" si="2"/>
        <v>0</v>
      </c>
    </row>
    <row r="31" spans="1:13" s="35" customFormat="1" ht="12.75" x14ac:dyDescent="0.2">
      <c r="A31" s="31">
        <v>43594</v>
      </c>
      <c r="B31" s="32" t="s">
        <v>45</v>
      </c>
      <c r="C31" s="33" t="s">
        <v>534</v>
      </c>
      <c r="D31" s="34" t="s">
        <v>535</v>
      </c>
      <c r="E31" s="274">
        <v>767</v>
      </c>
      <c r="F31" s="267">
        <v>0</v>
      </c>
      <c r="G31" s="268">
        <f t="shared" si="0"/>
        <v>0</v>
      </c>
      <c r="H31" s="274">
        <v>767</v>
      </c>
      <c r="I31" s="269">
        <v>0</v>
      </c>
      <c r="J31" s="268">
        <f t="shared" si="1"/>
        <v>0</v>
      </c>
      <c r="K31" s="271"/>
      <c r="L31" s="272">
        <v>360</v>
      </c>
      <c r="M31" s="273">
        <f t="shared" si="2"/>
        <v>0</v>
      </c>
    </row>
    <row r="32" spans="1:13" s="35" customFormat="1" ht="12.75" x14ac:dyDescent="0.2">
      <c r="A32" s="31">
        <v>44123</v>
      </c>
      <c r="B32" s="32" t="s">
        <v>48</v>
      </c>
      <c r="C32" s="33" t="s">
        <v>50</v>
      </c>
      <c r="D32" s="34" t="s">
        <v>49</v>
      </c>
      <c r="E32" s="274">
        <v>360</v>
      </c>
      <c r="F32" s="267">
        <v>1</v>
      </c>
      <c r="G32" s="268">
        <f t="shared" si="0"/>
        <v>360</v>
      </c>
      <c r="H32" s="274">
        <v>360</v>
      </c>
      <c r="I32" s="269">
        <v>1</v>
      </c>
      <c r="J32" s="268">
        <f t="shared" si="1"/>
        <v>360</v>
      </c>
      <c r="K32" s="271"/>
      <c r="L32" s="272">
        <v>2000.1</v>
      </c>
      <c r="M32" s="273">
        <f t="shared" si="2"/>
        <v>0</v>
      </c>
    </row>
    <row r="33" spans="1:13" s="35" customFormat="1" ht="12.75" x14ac:dyDescent="0.2">
      <c r="A33" s="31">
        <v>44281</v>
      </c>
      <c r="B33" s="32" t="s">
        <v>45</v>
      </c>
      <c r="C33" s="33" t="s">
        <v>52</v>
      </c>
      <c r="D33" s="34" t="s">
        <v>51</v>
      </c>
      <c r="E33" s="266">
        <v>2695.12</v>
      </c>
      <c r="F33" s="267">
        <v>1</v>
      </c>
      <c r="G33" s="268">
        <f t="shared" si="0"/>
        <v>2695.12</v>
      </c>
      <c r="H33" s="266">
        <v>2695.12</v>
      </c>
      <c r="I33" s="269">
        <v>1</v>
      </c>
      <c r="J33" s="268">
        <f t="shared" si="1"/>
        <v>2695.12</v>
      </c>
      <c r="K33" s="271"/>
      <c r="L33" s="272">
        <v>2065</v>
      </c>
      <c r="M33" s="273">
        <f t="shared" si="2"/>
        <v>0</v>
      </c>
    </row>
    <row r="34" spans="1:13" s="35" customFormat="1" ht="12.75" x14ac:dyDescent="0.2">
      <c r="A34" s="31">
        <v>44281</v>
      </c>
      <c r="B34" s="32" t="s">
        <v>45</v>
      </c>
      <c r="C34" s="33" t="s">
        <v>54</v>
      </c>
      <c r="D34" s="34" t="s">
        <v>53</v>
      </c>
      <c r="E34" s="266">
        <v>3052.66</v>
      </c>
      <c r="F34" s="267">
        <v>2</v>
      </c>
      <c r="G34" s="268">
        <f t="shared" si="0"/>
        <v>6105.32</v>
      </c>
      <c r="H34" s="266">
        <v>3052.66</v>
      </c>
      <c r="I34" s="269">
        <v>2</v>
      </c>
      <c r="J34" s="268">
        <f t="shared" si="1"/>
        <v>6105.32</v>
      </c>
      <c r="K34" s="271"/>
      <c r="L34" s="272">
        <v>24.9</v>
      </c>
      <c r="M34" s="273">
        <f t="shared" si="2"/>
        <v>0</v>
      </c>
    </row>
    <row r="35" spans="1:13" s="35" customFormat="1" ht="12.75" x14ac:dyDescent="0.2">
      <c r="A35" s="31">
        <v>43790</v>
      </c>
      <c r="B35" s="32" t="s">
        <v>48</v>
      </c>
      <c r="C35" s="33" t="s">
        <v>56</v>
      </c>
      <c r="D35" s="34" t="s">
        <v>55</v>
      </c>
      <c r="E35" s="266">
        <v>24.9</v>
      </c>
      <c r="F35" s="267">
        <v>5</v>
      </c>
      <c r="G35" s="268">
        <f t="shared" si="0"/>
        <v>124.5</v>
      </c>
      <c r="H35" s="266">
        <v>24.9</v>
      </c>
      <c r="I35" s="269">
        <v>5</v>
      </c>
      <c r="J35" s="268">
        <f t="shared" si="1"/>
        <v>124.5</v>
      </c>
      <c r="K35" s="271"/>
      <c r="L35" s="272">
        <v>42.09</v>
      </c>
      <c r="M35" s="273">
        <f t="shared" si="2"/>
        <v>0</v>
      </c>
    </row>
    <row r="36" spans="1:13" s="35" customFormat="1" ht="12.75" x14ac:dyDescent="0.2">
      <c r="A36" s="31">
        <v>44364</v>
      </c>
      <c r="B36" s="32" t="s">
        <v>29</v>
      </c>
      <c r="C36" s="33" t="s">
        <v>58</v>
      </c>
      <c r="D36" s="34" t="s">
        <v>57</v>
      </c>
      <c r="E36" s="266">
        <v>41.3</v>
      </c>
      <c r="F36" s="267">
        <v>20</v>
      </c>
      <c r="G36" s="268">
        <f t="shared" si="0"/>
        <v>826</v>
      </c>
      <c r="H36" s="266">
        <v>41.3</v>
      </c>
      <c r="I36" s="269">
        <v>19</v>
      </c>
      <c r="J36" s="268">
        <f t="shared" si="1"/>
        <v>784.69999999999993</v>
      </c>
      <c r="K36" s="271"/>
      <c r="L36" s="272">
        <v>13600</v>
      </c>
      <c r="M36" s="273">
        <f t="shared" si="2"/>
        <v>0</v>
      </c>
    </row>
    <row r="37" spans="1:13" s="35" customFormat="1" ht="12.75" x14ac:dyDescent="0.2">
      <c r="A37" s="31">
        <v>44543</v>
      </c>
      <c r="B37" s="32" t="s">
        <v>48</v>
      </c>
      <c r="C37" s="33" t="s">
        <v>536</v>
      </c>
      <c r="D37" s="34" t="s">
        <v>537</v>
      </c>
      <c r="E37" s="266">
        <v>50</v>
      </c>
      <c r="F37" s="267">
        <v>0</v>
      </c>
      <c r="G37" s="268">
        <f t="shared" si="0"/>
        <v>0</v>
      </c>
      <c r="H37" s="266">
        <v>50</v>
      </c>
      <c r="I37" s="269">
        <v>0</v>
      </c>
      <c r="J37" s="268">
        <f t="shared" si="1"/>
        <v>0</v>
      </c>
      <c r="K37" s="271"/>
      <c r="L37" s="272">
        <v>45.05</v>
      </c>
      <c r="M37" s="273">
        <f t="shared" si="2"/>
        <v>0</v>
      </c>
    </row>
    <row r="38" spans="1:13" s="35" customFormat="1" ht="12.75" x14ac:dyDescent="0.2">
      <c r="A38" s="31">
        <v>44545</v>
      </c>
      <c r="B38" s="32" t="s">
        <v>29</v>
      </c>
      <c r="C38" s="33" t="s">
        <v>538</v>
      </c>
      <c r="D38" s="34" t="s">
        <v>539</v>
      </c>
      <c r="E38" s="266">
        <v>13600</v>
      </c>
      <c r="F38" s="267">
        <v>0</v>
      </c>
      <c r="G38" s="268">
        <f t="shared" si="0"/>
        <v>0</v>
      </c>
      <c r="H38" s="266">
        <v>13600</v>
      </c>
      <c r="I38" s="269">
        <v>0</v>
      </c>
      <c r="J38" s="268">
        <f t="shared" si="1"/>
        <v>0</v>
      </c>
      <c r="K38" s="271"/>
      <c r="L38" s="272">
        <v>1571.76</v>
      </c>
      <c r="M38" s="273">
        <f t="shared" si="2"/>
        <v>0</v>
      </c>
    </row>
    <row r="39" spans="1:13" s="35" customFormat="1" ht="12.75" x14ac:dyDescent="0.2">
      <c r="A39" s="31">
        <v>44544</v>
      </c>
      <c r="B39" s="32" t="s">
        <v>29</v>
      </c>
      <c r="C39" s="33" t="s">
        <v>59</v>
      </c>
      <c r="D39" s="34" t="s">
        <v>419</v>
      </c>
      <c r="E39" s="266">
        <v>45.05</v>
      </c>
      <c r="F39" s="267">
        <v>22</v>
      </c>
      <c r="G39" s="268">
        <f t="shared" si="0"/>
        <v>991.09999999999991</v>
      </c>
      <c r="H39" s="266">
        <v>45.05</v>
      </c>
      <c r="I39" s="269">
        <v>21</v>
      </c>
      <c r="J39" s="268">
        <f t="shared" si="1"/>
        <v>946.05</v>
      </c>
      <c r="K39" s="271"/>
      <c r="L39" s="272">
        <v>1000</v>
      </c>
      <c r="M39" s="273">
        <f t="shared" si="2"/>
        <v>0</v>
      </c>
    </row>
    <row r="40" spans="1:13" s="35" customFormat="1" ht="12.75" x14ac:dyDescent="0.2">
      <c r="A40" s="31">
        <v>43892</v>
      </c>
      <c r="B40" s="32" t="s">
        <v>30</v>
      </c>
      <c r="C40" s="33" t="s">
        <v>540</v>
      </c>
      <c r="D40" s="36" t="s">
        <v>541</v>
      </c>
      <c r="E40" s="266">
        <v>1571.76</v>
      </c>
      <c r="F40" s="267">
        <v>0</v>
      </c>
      <c r="G40" s="268">
        <f t="shared" si="0"/>
        <v>0</v>
      </c>
      <c r="H40" s="266">
        <v>1571.76</v>
      </c>
      <c r="I40" s="269">
        <v>0</v>
      </c>
      <c r="J40" s="268">
        <f t="shared" si="1"/>
        <v>0</v>
      </c>
      <c r="K40" s="271"/>
      <c r="L40" s="272">
        <v>29.5</v>
      </c>
      <c r="M40" s="273">
        <f t="shared" si="2"/>
        <v>0</v>
      </c>
    </row>
    <row r="41" spans="1:13" s="35" customFormat="1" ht="12.75" x14ac:dyDescent="0.2">
      <c r="A41" s="31">
        <v>43591</v>
      </c>
      <c r="B41" s="32" t="s">
        <v>542</v>
      </c>
      <c r="C41" s="33" t="s">
        <v>543</v>
      </c>
      <c r="D41" s="34" t="s">
        <v>544</v>
      </c>
      <c r="E41" s="266">
        <v>1000</v>
      </c>
      <c r="F41" s="267">
        <v>0</v>
      </c>
      <c r="G41" s="268">
        <f t="shared" si="0"/>
        <v>0</v>
      </c>
      <c r="H41" s="266">
        <v>1000</v>
      </c>
      <c r="I41" s="269">
        <v>0</v>
      </c>
      <c r="J41" s="268">
        <f t="shared" si="1"/>
        <v>0</v>
      </c>
      <c r="K41" s="271"/>
      <c r="L41" s="272">
        <v>1534</v>
      </c>
      <c r="M41" s="273">
        <f t="shared" si="2"/>
        <v>0</v>
      </c>
    </row>
    <row r="42" spans="1:13" s="35" customFormat="1" ht="12.75" x14ac:dyDescent="0.2">
      <c r="A42" s="31">
        <v>44544</v>
      </c>
      <c r="B42" s="32" t="s">
        <v>48</v>
      </c>
      <c r="C42" s="33" t="s">
        <v>62</v>
      </c>
      <c r="D42" s="34" t="s">
        <v>60</v>
      </c>
      <c r="E42" s="266">
        <v>29.5</v>
      </c>
      <c r="F42" s="267">
        <v>10</v>
      </c>
      <c r="G42" s="268">
        <f t="shared" si="0"/>
        <v>295</v>
      </c>
      <c r="H42" s="266">
        <v>29.5</v>
      </c>
      <c r="I42" s="269">
        <v>9</v>
      </c>
      <c r="J42" s="268">
        <f t="shared" si="1"/>
        <v>265.5</v>
      </c>
      <c r="K42" s="271"/>
      <c r="L42" s="272">
        <v>23.6</v>
      </c>
      <c r="M42" s="273">
        <f t="shared" si="2"/>
        <v>0</v>
      </c>
    </row>
    <row r="43" spans="1:13" s="35" customFormat="1" ht="12.75" x14ac:dyDescent="0.2">
      <c r="A43" s="31">
        <v>43909</v>
      </c>
      <c r="B43" s="32" t="s">
        <v>23</v>
      </c>
      <c r="C43" s="33" t="s">
        <v>64</v>
      </c>
      <c r="D43" s="34" t="s">
        <v>61</v>
      </c>
      <c r="E43" s="266">
        <v>1534</v>
      </c>
      <c r="F43" s="267">
        <v>1</v>
      </c>
      <c r="G43" s="268">
        <f t="shared" si="0"/>
        <v>1534</v>
      </c>
      <c r="H43" s="266">
        <v>1534</v>
      </c>
      <c r="I43" s="269">
        <v>1</v>
      </c>
      <c r="J43" s="268">
        <f t="shared" si="1"/>
        <v>1534</v>
      </c>
      <c r="K43" s="271"/>
      <c r="L43" s="272">
        <v>242.44</v>
      </c>
      <c r="M43" s="273">
        <f t="shared" si="2"/>
        <v>0</v>
      </c>
    </row>
    <row r="44" spans="1:13" s="35" customFormat="1" ht="12.75" x14ac:dyDescent="0.2">
      <c r="A44" s="31">
        <v>44543</v>
      </c>
      <c r="B44" s="32" t="s">
        <v>45</v>
      </c>
      <c r="C44" s="33" t="s">
        <v>65</v>
      </c>
      <c r="D44" s="34" t="s">
        <v>63</v>
      </c>
      <c r="E44" s="274">
        <v>23.6</v>
      </c>
      <c r="F44" s="267">
        <v>30</v>
      </c>
      <c r="G44" s="268">
        <f t="shared" si="0"/>
        <v>708</v>
      </c>
      <c r="H44" s="274">
        <v>23.6</v>
      </c>
      <c r="I44" s="269">
        <v>30</v>
      </c>
      <c r="J44" s="268">
        <f t="shared" si="1"/>
        <v>708</v>
      </c>
      <c r="K44" s="271"/>
      <c r="L44" s="272">
        <v>272.26</v>
      </c>
      <c r="M44" s="273">
        <f t="shared" si="2"/>
        <v>0</v>
      </c>
    </row>
    <row r="45" spans="1:13" s="35" customFormat="1" ht="12.75" x14ac:dyDescent="0.2">
      <c r="A45" s="31">
        <v>43705</v>
      </c>
      <c r="B45" s="32" t="s">
        <v>30</v>
      </c>
      <c r="C45" s="33" t="s">
        <v>545</v>
      </c>
      <c r="D45" s="34" t="s">
        <v>546</v>
      </c>
      <c r="E45" s="266">
        <v>242.44</v>
      </c>
      <c r="F45" s="267">
        <v>0</v>
      </c>
      <c r="G45" s="268">
        <f t="shared" si="0"/>
        <v>0</v>
      </c>
      <c r="H45" s="266">
        <v>242.44</v>
      </c>
      <c r="I45" s="269">
        <v>0</v>
      </c>
      <c r="J45" s="268">
        <f t="shared" si="1"/>
        <v>0</v>
      </c>
      <c r="K45" s="271"/>
      <c r="L45" s="272">
        <v>106.2</v>
      </c>
      <c r="M45" s="273">
        <f t="shared" si="2"/>
        <v>0</v>
      </c>
    </row>
    <row r="46" spans="1:13" s="35" customFormat="1" ht="12.75" x14ac:dyDescent="0.2">
      <c r="A46" s="31">
        <v>44545</v>
      </c>
      <c r="B46" s="32" t="s">
        <v>30</v>
      </c>
      <c r="C46" s="33" t="s">
        <v>67</v>
      </c>
      <c r="D46" s="34" t="s">
        <v>66</v>
      </c>
      <c r="E46" s="266">
        <v>272.26</v>
      </c>
      <c r="F46" s="267">
        <v>31</v>
      </c>
      <c r="G46" s="268">
        <f t="shared" si="0"/>
        <v>8440.06</v>
      </c>
      <c r="H46" s="266">
        <v>272.26</v>
      </c>
      <c r="I46" s="269">
        <v>9</v>
      </c>
      <c r="J46" s="268">
        <f t="shared" si="1"/>
        <v>2450.34</v>
      </c>
      <c r="K46" s="271"/>
      <c r="L46" s="272">
        <v>200.6</v>
      </c>
      <c r="M46" s="273">
        <f t="shared" si="2"/>
        <v>0</v>
      </c>
    </row>
    <row r="47" spans="1:13" s="35" customFormat="1" ht="12.75" x14ac:dyDescent="0.2">
      <c r="A47" s="31">
        <v>44265</v>
      </c>
      <c r="B47" s="32" t="s">
        <v>48</v>
      </c>
      <c r="C47" s="33" t="s">
        <v>547</v>
      </c>
      <c r="D47" s="34" t="s">
        <v>548</v>
      </c>
      <c r="E47" s="274">
        <v>106.2</v>
      </c>
      <c r="F47" s="267">
        <v>0</v>
      </c>
      <c r="G47" s="268">
        <f t="shared" si="0"/>
        <v>0</v>
      </c>
      <c r="H47" s="274">
        <v>106.2</v>
      </c>
      <c r="I47" s="269">
        <v>0</v>
      </c>
      <c r="J47" s="268">
        <f t="shared" si="1"/>
        <v>0</v>
      </c>
      <c r="K47" s="271"/>
      <c r="L47" s="272">
        <v>354</v>
      </c>
      <c r="M47" s="273">
        <f t="shared" si="2"/>
        <v>0</v>
      </c>
    </row>
    <row r="48" spans="1:13" s="35" customFormat="1" ht="12.75" x14ac:dyDescent="0.2">
      <c r="A48" s="31">
        <v>44265</v>
      </c>
      <c r="B48" s="32" t="s">
        <v>48</v>
      </c>
      <c r="C48" s="33" t="s">
        <v>71</v>
      </c>
      <c r="D48" s="34" t="s">
        <v>68</v>
      </c>
      <c r="E48" s="266">
        <v>200.6</v>
      </c>
      <c r="F48" s="267">
        <v>3</v>
      </c>
      <c r="G48" s="268">
        <f t="shared" si="0"/>
        <v>601.79999999999995</v>
      </c>
      <c r="H48" s="266">
        <v>200.6</v>
      </c>
      <c r="I48" s="269">
        <v>2</v>
      </c>
      <c r="J48" s="268">
        <f t="shared" si="1"/>
        <v>401.2</v>
      </c>
      <c r="K48" s="271"/>
      <c r="L48" s="272">
        <v>295</v>
      </c>
      <c r="M48" s="273">
        <f t="shared" si="2"/>
        <v>0</v>
      </c>
    </row>
    <row r="49" spans="1:13" s="35" customFormat="1" ht="12.75" x14ac:dyDescent="0.2">
      <c r="A49" s="31">
        <v>43895</v>
      </c>
      <c r="B49" s="32" t="s">
        <v>48</v>
      </c>
      <c r="C49" s="33" t="s">
        <v>72</v>
      </c>
      <c r="D49" s="34" t="s">
        <v>69</v>
      </c>
      <c r="E49" s="274">
        <v>354</v>
      </c>
      <c r="F49" s="267">
        <v>5</v>
      </c>
      <c r="G49" s="268">
        <f t="shared" si="0"/>
        <v>1770</v>
      </c>
      <c r="H49" s="274">
        <v>354</v>
      </c>
      <c r="I49" s="269">
        <v>5</v>
      </c>
      <c r="J49" s="268">
        <f t="shared" si="1"/>
        <v>1770</v>
      </c>
      <c r="K49" s="271"/>
      <c r="L49" s="272">
        <v>11.7</v>
      </c>
      <c r="M49" s="273">
        <f t="shared" si="2"/>
        <v>0</v>
      </c>
    </row>
    <row r="50" spans="1:13" s="35" customFormat="1" ht="12.75" x14ac:dyDescent="0.2">
      <c r="A50" s="31">
        <v>43746</v>
      </c>
      <c r="B50" s="32" t="s">
        <v>70</v>
      </c>
      <c r="C50" s="33" t="s">
        <v>549</v>
      </c>
      <c r="D50" s="34" t="s">
        <v>550</v>
      </c>
      <c r="E50" s="266">
        <v>295</v>
      </c>
      <c r="F50" s="267">
        <v>0</v>
      </c>
      <c r="G50" s="268">
        <f t="shared" si="0"/>
        <v>0</v>
      </c>
      <c r="H50" s="266">
        <v>295</v>
      </c>
      <c r="I50" s="269">
        <v>0</v>
      </c>
      <c r="J50" s="268">
        <f t="shared" si="1"/>
        <v>0</v>
      </c>
      <c r="K50" s="271"/>
      <c r="L50" s="272">
        <v>107.38</v>
      </c>
      <c r="M50" s="273">
        <f t="shared" si="2"/>
        <v>0</v>
      </c>
    </row>
    <row r="51" spans="1:13" s="35" customFormat="1" ht="12.75" x14ac:dyDescent="0.2">
      <c r="A51" s="31">
        <v>43564</v>
      </c>
      <c r="B51" s="32" t="s">
        <v>48</v>
      </c>
      <c r="C51" s="33" t="s">
        <v>74</v>
      </c>
      <c r="D51" s="34" t="s">
        <v>73</v>
      </c>
      <c r="E51" s="266">
        <v>11.7</v>
      </c>
      <c r="F51" s="267">
        <v>26</v>
      </c>
      <c r="G51" s="268">
        <f t="shared" si="0"/>
        <v>304.2</v>
      </c>
      <c r="H51" s="266">
        <v>11.7</v>
      </c>
      <c r="I51" s="269">
        <v>25</v>
      </c>
      <c r="J51" s="268">
        <f t="shared" si="1"/>
        <v>292.5</v>
      </c>
      <c r="K51" s="271"/>
      <c r="L51" s="272">
        <v>112.1</v>
      </c>
      <c r="M51" s="273">
        <f t="shared" si="2"/>
        <v>0</v>
      </c>
    </row>
    <row r="52" spans="1:13" s="35" customFormat="1" ht="12.75" x14ac:dyDescent="0.2">
      <c r="A52" s="31">
        <v>43909</v>
      </c>
      <c r="B52" s="32" t="s">
        <v>45</v>
      </c>
      <c r="C52" s="33" t="s">
        <v>551</v>
      </c>
      <c r="D52" s="34" t="s">
        <v>552</v>
      </c>
      <c r="E52" s="275">
        <v>107.38</v>
      </c>
      <c r="F52" s="267">
        <v>0</v>
      </c>
      <c r="G52" s="268">
        <f t="shared" si="0"/>
        <v>0</v>
      </c>
      <c r="H52" s="275">
        <v>107.38</v>
      </c>
      <c r="I52" s="269">
        <v>0</v>
      </c>
      <c r="J52" s="268">
        <f t="shared" si="1"/>
        <v>0</v>
      </c>
      <c r="K52" s="271"/>
      <c r="L52" s="272">
        <v>16.380000000000003</v>
      </c>
      <c r="M52" s="273">
        <f t="shared" si="2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553</v>
      </c>
      <c r="D53" s="34" t="s">
        <v>554</v>
      </c>
      <c r="E53" s="266">
        <v>112.1</v>
      </c>
      <c r="F53" s="267">
        <v>0</v>
      </c>
      <c r="G53" s="268">
        <f t="shared" si="0"/>
        <v>0</v>
      </c>
      <c r="H53" s="266">
        <v>112.1</v>
      </c>
      <c r="I53" s="269">
        <v>0</v>
      </c>
      <c r="J53" s="268">
        <f t="shared" si="1"/>
        <v>0</v>
      </c>
      <c r="K53" s="271"/>
      <c r="L53" s="272">
        <v>1563.5</v>
      </c>
      <c r="M53" s="273">
        <f t="shared" si="2"/>
        <v>0</v>
      </c>
    </row>
    <row r="54" spans="1:13" s="35" customFormat="1" ht="12.75" x14ac:dyDescent="0.2">
      <c r="A54" s="31">
        <v>43909</v>
      </c>
      <c r="B54" s="32" t="s">
        <v>23</v>
      </c>
      <c r="C54" s="33" t="s">
        <v>555</v>
      </c>
      <c r="D54" s="34" t="s">
        <v>556</v>
      </c>
      <c r="E54" s="266">
        <v>16.380000000000003</v>
      </c>
      <c r="F54" s="267">
        <v>0</v>
      </c>
      <c r="G54" s="268">
        <f t="shared" si="0"/>
        <v>0</v>
      </c>
      <c r="H54" s="266">
        <v>16.380000000000003</v>
      </c>
      <c r="I54" s="269">
        <v>0</v>
      </c>
      <c r="J54" s="268">
        <f t="shared" si="1"/>
        <v>0</v>
      </c>
      <c r="K54" s="271"/>
      <c r="L54" s="272">
        <v>40</v>
      </c>
      <c r="M54" s="273">
        <f t="shared" si="2"/>
        <v>0</v>
      </c>
    </row>
    <row r="55" spans="1:13" s="35" customFormat="1" ht="12.75" x14ac:dyDescent="0.2">
      <c r="A55" s="31">
        <v>43622</v>
      </c>
      <c r="B55" s="32" t="s">
        <v>557</v>
      </c>
      <c r="C55" s="33" t="s">
        <v>558</v>
      </c>
      <c r="D55" s="34" t="s">
        <v>559</v>
      </c>
      <c r="E55" s="266">
        <v>1563.5</v>
      </c>
      <c r="F55" s="267">
        <v>0</v>
      </c>
      <c r="G55" s="268">
        <f t="shared" si="0"/>
        <v>0</v>
      </c>
      <c r="H55" s="266">
        <v>1563.5</v>
      </c>
      <c r="I55" s="269">
        <v>0</v>
      </c>
      <c r="J55" s="268">
        <f t="shared" si="1"/>
        <v>0</v>
      </c>
      <c r="K55" s="271"/>
      <c r="L55" s="272">
        <v>35.42</v>
      </c>
      <c r="M55" s="273">
        <f t="shared" si="2"/>
        <v>0</v>
      </c>
    </row>
    <row r="56" spans="1:13" s="35" customFormat="1" ht="15.75" customHeight="1" x14ac:dyDescent="0.2">
      <c r="A56" s="31">
        <v>44123</v>
      </c>
      <c r="B56" s="32" t="s">
        <v>48</v>
      </c>
      <c r="C56" s="33" t="s">
        <v>560</v>
      </c>
      <c r="D56" s="34" t="s">
        <v>75</v>
      </c>
      <c r="E56" s="266">
        <v>40</v>
      </c>
      <c r="F56" s="267">
        <v>0</v>
      </c>
      <c r="G56" s="268">
        <f t="shared" si="0"/>
        <v>0</v>
      </c>
      <c r="H56" s="266">
        <v>40</v>
      </c>
      <c r="I56" s="269">
        <v>0</v>
      </c>
      <c r="J56" s="268">
        <f t="shared" si="1"/>
        <v>0</v>
      </c>
      <c r="K56" s="271"/>
      <c r="L56" s="272">
        <v>171.13</v>
      </c>
      <c r="M56" s="273">
        <f t="shared" si="2"/>
        <v>0</v>
      </c>
    </row>
    <row r="57" spans="1:13" s="35" customFormat="1" ht="12.75" x14ac:dyDescent="0.2">
      <c r="A57" s="31">
        <v>44544</v>
      </c>
      <c r="B57" s="32" t="s">
        <v>48</v>
      </c>
      <c r="C57" s="33" t="s">
        <v>78</v>
      </c>
      <c r="D57" s="34" t="s">
        <v>76</v>
      </c>
      <c r="E57" s="266">
        <v>35.42</v>
      </c>
      <c r="F57" s="267">
        <v>18</v>
      </c>
      <c r="G57" s="268">
        <f t="shared" si="0"/>
        <v>637.56000000000006</v>
      </c>
      <c r="H57" s="266">
        <v>35.42</v>
      </c>
      <c r="I57" s="269">
        <v>18</v>
      </c>
      <c r="J57" s="268">
        <f t="shared" si="1"/>
        <v>637.56000000000006</v>
      </c>
      <c r="K57" s="271"/>
      <c r="L57" s="272">
        <v>11.8</v>
      </c>
      <c r="M57" s="273">
        <f t="shared" si="2"/>
        <v>0</v>
      </c>
    </row>
    <row r="58" spans="1:13" s="35" customFormat="1" ht="12.75" x14ac:dyDescent="0.2">
      <c r="A58" s="31">
        <v>44544</v>
      </c>
      <c r="B58" s="32" t="s">
        <v>48</v>
      </c>
      <c r="C58" s="33" t="s">
        <v>79</v>
      </c>
      <c r="D58" s="34" t="s">
        <v>77</v>
      </c>
      <c r="E58" s="266">
        <v>171.13</v>
      </c>
      <c r="F58" s="267">
        <v>6</v>
      </c>
      <c r="G58" s="268">
        <f t="shared" si="0"/>
        <v>1026.78</v>
      </c>
      <c r="H58" s="266">
        <v>171.13</v>
      </c>
      <c r="I58" s="269">
        <v>6</v>
      </c>
      <c r="J58" s="268">
        <f t="shared" si="1"/>
        <v>1026.78</v>
      </c>
      <c r="K58" s="271"/>
      <c r="L58" s="272">
        <v>70.8</v>
      </c>
      <c r="M58" s="273">
        <f t="shared" si="2"/>
        <v>0</v>
      </c>
    </row>
    <row r="59" spans="1:13" s="35" customFormat="1" ht="12.75" x14ac:dyDescent="0.2">
      <c r="A59" s="31">
        <v>43564</v>
      </c>
      <c r="B59" s="32" t="s">
        <v>48</v>
      </c>
      <c r="C59" s="33" t="s">
        <v>83</v>
      </c>
      <c r="D59" s="34" t="s">
        <v>341</v>
      </c>
      <c r="E59" s="266">
        <v>11.8</v>
      </c>
      <c r="F59" s="267">
        <v>30</v>
      </c>
      <c r="G59" s="268">
        <f t="shared" si="0"/>
        <v>354</v>
      </c>
      <c r="H59" s="266">
        <v>11.8</v>
      </c>
      <c r="I59" s="269">
        <v>27</v>
      </c>
      <c r="J59" s="268">
        <f t="shared" si="1"/>
        <v>318.60000000000002</v>
      </c>
      <c r="K59" s="271"/>
      <c r="L59" s="272">
        <v>106.2</v>
      </c>
      <c r="M59" s="273">
        <f t="shared" si="2"/>
        <v>0</v>
      </c>
    </row>
    <row r="60" spans="1:13" s="35" customFormat="1" ht="12.75" x14ac:dyDescent="0.2">
      <c r="A60" s="31">
        <v>43895</v>
      </c>
      <c r="B60" s="32" t="s">
        <v>48</v>
      </c>
      <c r="C60" s="33" t="s">
        <v>85</v>
      </c>
      <c r="D60" s="34" t="s">
        <v>80</v>
      </c>
      <c r="E60" s="266">
        <v>70.8</v>
      </c>
      <c r="F60" s="267">
        <v>17</v>
      </c>
      <c r="G60" s="268">
        <f t="shared" si="0"/>
        <v>1203.5999999999999</v>
      </c>
      <c r="H60" s="266">
        <v>70.8</v>
      </c>
      <c r="I60" s="269">
        <v>17</v>
      </c>
      <c r="J60" s="268">
        <f t="shared" si="1"/>
        <v>1203.5999999999999</v>
      </c>
      <c r="K60" s="271"/>
      <c r="L60" s="272">
        <v>33.04</v>
      </c>
      <c r="M60" s="273">
        <f t="shared" si="2"/>
        <v>0</v>
      </c>
    </row>
    <row r="61" spans="1:13" s="35" customFormat="1" ht="12.75" x14ac:dyDescent="0.2">
      <c r="A61" s="31">
        <v>43895</v>
      </c>
      <c r="B61" s="32" t="s">
        <v>48</v>
      </c>
      <c r="C61" s="33" t="s">
        <v>87</v>
      </c>
      <c r="D61" s="34" t="s">
        <v>84</v>
      </c>
      <c r="E61" s="266">
        <v>106.2</v>
      </c>
      <c r="F61" s="267">
        <v>15</v>
      </c>
      <c r="G61" s="268">
        <f t="shared" si="0"/>
        <v>1593</v>
      </c>
      <c r="H61" s="266">
        <v>106.2</v>
      </c>
      <c r="I61" s="269">
        <v>15</v>
      </c>
      <c r="J61" s="268">
        <f t="shared" si="1"/>
        <v>1593</v>
      </c>
      <c r="K61" s="271"/>
      <c r="L61" s="272">
        <v>66.959999999999994</v>
      </c>
      <c r="M61" s="273">
        <f t="shared" si="2"/>
        <v>0</v>
      </c>
    </row>
    <row r="62" spans="1:13" s="35" customFormat="1" ht="12.75" x14ac:dyDescent="0.2">
      <c r="A62" s="31">
        <v>43564</v>
      </c>
      <c r="B62" s="32" t="s">
        <v>48</v>
      </c>
      <c r="C62" s="33" t="s">
        <v>89</v>
      </c>
      <c r="D62" s="34" t="s">
        <v>86</v>
      </c>
      <c r="E62" s="266">
        <v>33.04</v>
      </c>
      <c r="F62" s="267">
        <v>33</v>
      </c>
      <c r="G62" s="268">
        <f t="shared" si="0"/>
        <v>1090.32</v>
      </c>
      <c r="H62" s="266">
        <v>33.04</v>
      </c>
      <c r="I62" s="269">
        <v>33</v>
      </c>
      <c r="J62" s="268">
        <f t="shared" si="1"/>
        <v>1090.32</v>
      </c>
      <c r="K62" s="271"/>
      <c r="L62" s="272">
        <v>11387</v>
      </c>
      <c r="M62" s="273">
        <f t="shared" si="2"/>
        <v>0</v>
      </c>
    </row>
    <row r="63" spans="1:13" s="35" customFormat="1" ht="12.75" x14ac:dyDescent="0.2">
      <c r="A63" s="31">
        <v>44543</v>
      </c>
      <c r="B63" s="32" t="s">
        <v>26</v>
      </c>
      <c r="C63" s="33" t="s">
        <v>90</v>
      </c>
      <c r="D63" s="34" t="s">
        <v>88</v>
      </c>
      <c r="E63" s="266">
        <v>66.959999999999994</v>
      </c>
      <c r="F63" s="267">
        <v>34</v>
      </c>
      <c r="G63" s="268">
        <f t="shared" si="0"/>
        <v>2276.64</v>
      </c>
      <c r="H63" s="266">
        <v>66.959999999999994</v>
      </c>
      <c r="I63" s="269">
        <v>28</v>
      </c>
      <c r="J63" s="268">
        <f t="shared" si="1"/>
        <v>1874.8799999999999</v>
      </c>
      <c r="K63" s="271"/>
      <c r="L63" s="272">
        <v>224.2</v>
      </c>
      <c r="M63" s="273">
        <f t="shared" si="2"/>
        <v>0</v>
      </c>
    </row>
    <row r="64" spans="1:13" s="35" customFormat="1" ht="12.75" x14ac:dyDescent="0.2">
      <c r="A64" s="31">
        <v>43566</v>
      </c>
      <c r="B64" s="32" t="s">
        <v>26</v>
      </c>
      <c r="C64" s="33" t="s">
        <v>561</v>
      </c>
      <c r="D64" s="34" t="s">
        <v>562</v>
      </c>
      <c r="E64" s="266">
        <v>11387</v>
      </c>
      <c r="F64" s="267">
        <v>0</v>
      </c>
      <c r="G64" s="268">
        <f t="shared" si="0"/>
        <v>0</v>
      </c>
      <c r="H64" s="266">
        <v>11387</v>
      </c>
      <c r="I64" s="269">
        <v>0</v>
      </c>
      <c r="J64" s="268">
        <f t="shared" si="1"/>
        <v>0</v>
      </c>
      <c r="K64" s="271"/>
      <c r="L64" s="272">
        <v>120.26166667059999</v>
      </c>
      <c r="M64" s="273">
        <f t="shared" si="2"/>
        <v>0</v>
      </c>
    </row>
    <row r="65" spans="1:13" s="35" customFormat="1" ht="12.75" x14ac:dyDescent="0.2">
      <c r="A65" s="31">
        <v>43594</v>
      </c>
      <c r="B65" s="32" t="s">
        <v>45</v>
      </c>
      <c r="C65" s="33" t="s">
        <v>92</v>
      </c>
      <c r="D65" s="34" t="s">
        <v>91</v>
      </c>
      <c r="E65" s="266">
        <v>224.2</v>
      </c>
      <c r="F65" s="267">
        <v>1</v>
      </c>
      <c r="G65" s="268">
        <f t="shared" si="0"/>
        <v>224.2</v>
      </c>
      <c r="H65" s="266">
        <v>224.2</v>
      </c>
      <c r="I65" s="269">
        <v>1</v>
      </c>
      <c r="J65" s="268">
        <f t="shared" si="1"/>
        <v>224.2</v>
      </c>
      <c r="K65" s="271"/>
      <c r="L65" s="272">
        <v>70.8</v>
      </c>
      <c r="M65" s="273">
        <f t="shared" si="2"/>
        <v>0</v>
      </c>
    </row>
    <row r="66" spans="1:13" s="35" customFormat="1" ht="15.75" customHeight="1" x14ac:dyDescent="0.2">
      <c r="A66" s="31">
        <v>43895</v>
      </c>
      <c r="B66" s="32" t="s">
        <v>45</v>
      </c>
      <c r="C66" s="33" t="s">
        <v>563</v>
      </c>
      <c r="D66" s="34" t="s">
        <v>564</v>
      </c>
      <c r="E66" s="266">
        <v>120.26166667059999</v>
      </c>
      <c r="F66" s="267">
        <v>0</v>
      </c>
      <c r="G66" s="268">
        <f t="shared" si="0"/>
        <v>0</v>
      </c>
      <c r="H66" s="266">
        <v>120.26166667059999</v>
      </c>
      <c r="I66" s="269">
        <v>0</v>
      </c>
      <c r="J66" s="268">
        <f t="shared" si="1"/>
        <v>0</v>
      </c>
      <c r="K66" s="271"/>
      <c r="L66" s="272">
        <v>31.21</v>
      </c>
      <c r="M66" s="273">
        <f t="shared" si="2"/>
        <v>0</v>
      </c>
    </row>
    <row r="67" spans="1:13" s="35" customFormat="1" ht="12.75" x14ac:dyDescent="0.2">
      <c r="A67" s="31">
        <v>44477</v>
      </c>
      <c r="B67" s="32" t="s">
        <v>45</v>
      </c>
      <c r="C67" s="33" t="s">
        <v>95</v>
      </c>
      <c r="D67" s="34" t="s">
        <v>93</v>
      </c>
      <c r="E67" s="266">
        <v>70.8</v>
      </c>
      <c r="F67" s="267">
        <v>6</v>
      </c>
      <c r="G67" s="268">
        <f t="shared" si="0"/>
        <v>424.79999999999995</v>
      </c>
      <c r="H67" s="266">
        <v>70.8</v>
      </c>
      <c r="I67" s="269">
        <v>6</v>
      </c>
      <c r="J67" s="268">
        <f t="shared" si="1"/>
        <v>424.79999999999995</v>
      </c>
      <c r="K67" s="271"/>
      <c r="L67" s="272">
        <v>566.4</v>
      </c>
      <c r="M67" s="273">
        <f t="shared" si="2"/>
        <v>0</v>
      </c>
    </row>
    <row r="68" spans="1:13" s="35" customFormat="1" ht="12.75" x14ac:dyDescent="0.2">
      <c r="A68" s="31">
        <v>44544</v>
      </c>
      <c r="B68" s="32" t="s">
        <v>48</v>
      </c>
      <c r="C68" s="33" t="s">
        <v>96</v>
      </c>
      <c r="D68" s="34" t="s">
        <v>342</v>
      </c>
      <c r="E68" s="274">
        <v>31.21</v>
      </c>
      <c r="F68" s="267">
        <v>28</v>
      </c>
      <c r="G68" s="268">
        <f t="shared" si="0"/>
        <v>873.88</v>
      </c>
      <c r="H68" s="274">
        <v>31.21</v>
      </c>
      <c r="I68" s="269">
        <v>24</v>
      </c>
      <c r="J68" s="268">
        <f t="shared" si="1"/>
        <v>749.04</v>
      </c>
      <c r="K68" s="271"/>
      <c r="L68" s="272">
        <v>343.86</v>
      </c>
      <c r="M68" s="273">
        <f t="shared" si="2"/>
        <v>0</v>
      </c>
    </row>
    <row r="69" spans="1:13" s="35" customFormat="1" ht="12.75" x14ac:dyDescent="0.2">
      <c r="A69" s="31">
        <v>43895</v>
      </c>
      <c r="B69" s="32" t="s">
        <v>45</v>
      </c>
      <c r="C69" s="33" t="s">
        <v>565</v>
      </c>
      <c r="D69" s="34" t="s">
        <v>566</v>
      </c>
      <c r="E69" s="266">
        <v>566.4</v>
      </c>
      <c r="F69" s="267">
        <v>0</v>
      </c>
      <c r="G69" s="268">
        <f t="shared" si="0"/>
        <v>0</v>
      </c>
      <c r="H69" s="266">
        <v>566.4</v>
      </c>
      <c r="I69" s="269">
        <v>0</v>
      </c>
      <c r="J69" s="268">
        <f t="shared" si="1"/>
        <v>0</v>
      </c>
      <c r="K69" s="271"/>
      <c r="L69" s="272">
        <v>4071</v>
      </c>
      <c r="M69" s="273">
        <f t="shared" si="2"/>
        <v>0</v>
      </c>
    </row>
    <row r="70" spans="1:13" s="35" customFormat="1" ht="12.75" x14ac:dyDescent="0.2">
      <c r="A70" s="31">
        <v>44545</v>
      </c>
      <c r="B70" s="32" t="s">
        <v>30</v>
      </c>
      <c r="C70" s="33" t="s">
        <v>98</v>
      </c>
      <c r="D70" s="34" t="s">
        <v>97</v>
      </c>
      <c r="E70" s="266">
        <v>343.86</v>
      </c>
      <c r="F70" s="267">
        <v>10</v>
      </c>
      <c r="G70" s="268">
        <f t="shared" si="0"/>
        <v>3438.6000000000004</v>
      </c>
      <c r="H70" s="266">
        <v>343.86</v>
      </c>
      <c r="I70" s="269">
        <v>7</v>
      </c>
      <c r="J70" s="268">
        <f t="shared" si="1"/>
        <v>2407.02</v>
      </c>
      <c r="K70" s="271"/>
      <c r="L70" s="272">
        <v>368.16</v>
      </c>
      <c r="M70" s="273">
        <f t="shared" si="2"/>
        <v>0</v>
      </c>
    </row>
    <row r="71" spans="1:13" s="35" customFormat="1" ht="12.75" x14ac:dyDescent="0.2">
      <c r="A71" s="31">
        <v>43746</v>
      </c>
      <c r="B71" s="32" t="s">
        <v>26</v>
      </c>
      <c r="C71" s="33" t="s">
        <v>567</v>
      </c>
      <c r="D71" s="34" t="s">
        <v>568</v>
      </c>
      <c r="E71" s="275">
        <v>4071</v>
      </c>
      <c r="F71" s="267">
        <v>0</v>
      </c>
      <c r="G71" s="268">
        <f t="shared" si="0"/>
        <v>0</v>
      </c>
      <c r="H71" s="275">
        <v>4071</v>
      </c>
      <c r="I71" s="269">
        <v>0</v>
      </c>
      <c r="J71" s="268">
        <f t="shared" si="1"/>
        <v>0</v>
      </c>
      <c r="K71" s="271"/>
      <c r="L71" s="272">
        <v>118.9833294</v>
      </c>
      <c r="M71" s="273">
        <f t="shared" si="2"/>
        <v>0</v>
      </c>
    </row>
    <row r="72" spans="1:13" s="35" customFormat="1" ht="12.75" x14ac:dyDescent="0.2">
      <c r="A72" s="31">
        <v>43909</v>
      </c>
      <c r="B72" s="32" t="s">
        <v>45</v>
      </c>
      <c r="C72" s="33" t="s">
        <v>569</v>
      </c>
      <c r="D72" s="34" t="s">
        <v>570</v>
      </c>
      <c r="E72" s="275">
        <v>368.16</v>
      </c>
      <c r="F72" s="267">
        <v>0</v>
      </c>
      <c r="G72" s="268">
        <f t="shared" si="0"/>
        <v>0</v>
      </c>
      <c r="H72" s="275">
        <v>368.16</v>
      </c>
      <c r="I72" s="269">
        <v>0</v>
      </c>
      <c r="J72" s="268">
        <f t="shared" si="1"/>
        <v>0</v>
      </c>
      <c r="K72" s="271"/>
      <c r="L72" s="272">
        <v>118.9833294</v>
      </c>
      <c r="M72" s="273">
        <f t="shared" si="2"/>
        <v>0</v>
      </c>
    </row>
    <row r="73" spans="1:13" s="35" customFormat="1" ht="12.75" x14ac:dyDescent="0.2">
      <c r="A73" s="31">
        <v>44281</v>
      </c>
      <c r="B73" s="32" t="s">
        <v>45</v>
      </c>
      <c r="C73" s="33" t="s">
        <v>571</v>
      </c>
      <c r="D73" s="34" t="s">
        <v>572</v>
      </c>
      <c r="E73" s="266">
        <v>118.9833294</v>
      </c>
      <c r="F73" s="267">
        <v>0</v>
      </c>
      <c r="G73" s="268">
        <f t="shared" si="0"/>
        <v>0</v>
      </c>
      <c r="H73" s="266">
        <v>118.9833294</v>
      </c>
      <c r="I73" s="269">
        <v>0</v>
      </c>
      <c r="J73" s="268">
        <f t="shared" si="1"/>
        <v>0</v>
      </c>
      <c r="K73" s="271"/>
      <c r="L73" s="272">
        <v>53.1</v>
      </c>
      <c r="M73" s="273">
        <f t="shared" si="2"/>
        <v>0</v>
      </c>
    </row>
    <row r="74" spans="1:13" s="35" customFormat="1" ht="12.75" x14ac:dyDescent="0.2">
      <c r="A74" s="31">
        <v>44281</v>
      </c>
      <c r="B74" s="32" t="s">
        <v>45</v>
      </c>
      <c r="C74" s="33" t="s">
        <v>573</v>
      </c>
      <c r="D74" s="34" t="s">
        <v>574</v>
      </c>
      <c r="E74" s="266">
        <v>118.9833294</v>
      </c>
      <c r="F74" s="267">
        <v>0</v>
      </c>
      <c r="G74" s="268">
        <f t="shared" si="0"/>
        <v>0</v>
      </c>
      <c r="H74" s="266">
        <v>118.9833294</v>
      </c>
      <c r="I74" s="269">
        <v>0</v>
      </c>
      <c r="J74" s="268">
        <f t="shared" si="1"/>
        <v>0</v>
      </c>
      <c r="K74" s="271"/>
      <c r="L74" s="272">
        <v>35.4</v>
      </c>
      <c r="M74" s="273">
        <f t="shared" si="2"/>
        <v>0</v>
      </c>
    </row>
    <row r="75" spans="1:13" s="35" customFormat="1" ht="12.75" x14ac:dyDescent="0.2">
      <c r="A75" s="31">
        <v>44477</v>
      </c>
      <c r="B75" s="32" t="s">
        <v>45</v>
      </c>
      <c r="C75" s="33" t="s">
        <v>101</v>
      </c>
      <c r="D75" s="34" t="s">
        <v>99</v>
      </c>
      <c r="E75" s="274">
        <v>53.1</v>
      </c>
      <c r="F75" s="267">
        <v>7</v>
      </c>
      <c r="G75" s="268">
        <f t="shared" si="0"/>
        <v>371.7</v>
      </c>
      <c r="H75" s="274">
        <v>53.1</v>
      </c>
      <c r="I75" s="269">
        <v>7</v>
      </c>
      <c r="J75" s="268">
        <f t="shared" si="1"/>
        <v>371.7</v>
      </c>
      <c r="K75" s="271"/>
      <c r="L75" s="272">
        <v>531</v>
      </c>
      <c r="M75" s="273">
        <f t="shared" si="2"/>
        <v>0</v>
      </c>
    </row>
    <row r="76" spans="1:13" s="35" customFormat="1" ht="12.75" x14ac:dyDescent="0.2">
      <c r="A76" s="31">
        <v>44487</v>
      </c>
      <c r="B76" s="32" t="s">
        <v>30</v>
      </c>
      <c r="C76" s="33" t="s">
        <v>102</v>
      </c>
      <c r="D76" s="34" t="s">
        <v>100</v>
      </c>
      <c r="E76" s="266">
        <v>35.4</v>
      </c>
      <c r="F76" s="267">
        <v>8</v>
      </c>
      <c r="G76" s="268">
        <f t="shared" si="0"/>
        <v>283.2</v>
      </c>
      <c r="H76" s="266">
        <v>35.4</v>
      </c>
      <c r="I76" s="269">
        <v>6</v>
      </c>
      <c r="J76" s="268">
        <f t="shared" si="1"/>
        <v>212.39999999999998</v>
      </c>
      <c r="K76" s="271"/>
      <c r="L76" s="272">
        <v>40.119999999999997</v>
      </c>
      <c r="M76" s="273">
        <f t="shared" si="2"/>
        <v>0</v>
      </c>
    </row>
    <row r="77" spans="1:13" s="35" customFormat="1" ht="12.75" x14ac:dyDescent="0.2">
      <c r="A77" s="31">
        <v>43594</v>
      </c>
      <c r="B77" s="32" t="s">
        <v>45</v>
      </c>
      <c r="C77" s="33" t="s">
        <v>575</v>
      </c>
      <c r="D77" s="34" t="s">
        <v>576</v>
      </c>
      <c r="E77" s="274">
        <v>531</v>
      </c>
      <c r="F77" s="267">
        <v>0</v>
      </c>
      <c r="G77" s="268">
        <f t="shared" ref="G77:G140" si="3">E77*F77</f>
        <v>0</v>
      </c>
      <c r="H77" s="274">
        <v>531</v>
      </c>
      <c r="I77" s="269">
        <v>0</v>
      </c>
      <c r="J77" s="268">
        <f t="shared" si="1"/>
        <v>0</v>
      </c>
      <c r="K77" s="271"/>
      <c r="L77" s="272">
        <v>583.54999999999995</v>
      </c>
      <c r="M77" s="273">
        <f t="shared" si="2"/>
        <v>0</v>
      </c>
    </row>
    <row r="78" spans="1:13" s="35" customFormat="1" ht="12.75" x14ac:dyDescent="0.2">
      <c r="A78" s="31">
        <v>43909</v>
      </c>
      <c r="B78" s="32" t="s">
        <v>45</v>
      </c>
      <c r="C78" s="33" t="s">
        <v>577</v>
      </c>
      <c r="D78" s="34" t="s">
        <v>578</v>
      </c>
      <c r="E78" s="266">
        <v>40.119999999999997</v>
      </c>
      <c r="F78" s="267">
        <v>0</v>
      </c>
      <c r="G78" s="268">
        <f t="shared" si="3"/>
        <v>0</v>
      </c>
      <c r="H78" s="266">
        <v>40.119999999999997</v>
      </c>
      <c r="I78" s="269">
        <v>0</v>
      </c>
      <c r="J78" s="268">
        <f t="shared" ref="J78:J141" si="4">H78*I78</f>
        <v>0</v>
      </c>
      <c r="K78" s="271"/>
      <c r="L78" s="272">
        <v>1.39</v>
      </c>
      <c r="M78" s="273">
        <f t="shared" ref="M78:M141" si="5">+K78*L78</f>
        <v>0</v>
      </c>
    </row>
    <row r="79" spans="1:13" s="35" customFormat="1" ht="12.75" x14ac:dyDescent="0.2">
      <c r="A79" s="31">
        <v>44503</v>
      </c>
      <c r="B79" s="32" t="s">
        <v>23</v>
      </c>
      <c r="C79" s="33" t="s">
        <v>105</v>
      </c>
      <c r="D79" s="34" t="s">
        <v>103</v>
      </c>
      <c r="E79" s="266">
        <v>583.54999999999995</v>
      </c>
      <c r="F79" s="267">
        <v>1</v>
      </c>
      <c r="G79" s="268">
        <f t="shared" si="3"/>
        <v>583.54999999999995</v>
      </c>
      <c r="H79" s="266">
        <v>583.54999999999995</v>
      </c>
      <c r="I79" s="269">
        <v>1</v>
      </c>
      <c r="J79" s="268">
        <f t="shared" si="4"/>
        <v>583.54999999999995</v>
      </c>
      <c r="K79" s="271"/>
      <c r="L79" s="272">
        <v>594.72</v>
      </c>
      <c r="M79" s="273">
        <f t="shared" si="5"/>
        <v>0</v>
      </c>
    </row>
    <row r="80" spans="1:13" s="35" customFormat="1" ht="12.75" x14ac:dyDescent="0.2">
      <c r="A80" s="31">
        <v>44503</v>
      </c>
      <c r="B80" s="32" t="s">
        <v>23</v>
      </c>
      <c r="C80" s="33" t="s">
        <v>106</v>
      </c>
      <c r="D80" s="34" t="s">
        <v>104</v>
      </c>
      <c r="E80" s="266">
        <v>1.39</v>
      </c>
      <c r="F80" s="267">
        <v>251</v>
      </c>
      <c r="G80" s="268">
        <f t="shared" si="3"/>
        <v>348.89</v>
      </c>
      <c r="H80" s="266">
        <v>1.39</v>
      </c>
      <c r="I80" s="269">
        <v>247</v>
      </c>
      <c r="J80" s="268">
        <f t="shared" si="4"/>
        <v>343.33</v>
      </c>
      <c r="K80" s="271"/>
      <c r="L80" s="272">
        <v>357.54</v>
      </c>
      <c r="M80" s="273">
        <f t="shared" si="5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579</v>
      </c>
      <c r="D81" s="34" t="s">
        <v>580</v>
      </c>
      <c r="E81" s="266">
        <v>594.72</v>
      </c>
      <c r="F81" s="267">
        <v>0</v>
      </c>
      <c r="G81" s="268">
        <f t="shared" si="3"/>
        <v>0</v>
      </c>
      <c r="H81" s="266">
        <v>594.72</v>
      </c>
      <c r="I81" s="269">
        <v>0</v>
      </c>
      <c r="J81" s="268">
        <f t="shared" si="4"/>
        <v>0</v>
      </c>
      <c r="K81" s="271"/>
      <c r="L81" s="272">
        <v>302.48</v>
      </c>
      <c r="M81" s="273">
        <f t="shared" si="5"/>
        <v>0</v>
      </c>
    </row>
    <row r="82" spans="1:13" s="35" customFormat="1" ht="15" customHeight="1" x14ac:dyDescent="0.2">
      <c r="A82" s="31">
        <v>43909</v>
      </c>
      <c r="B82" s="32" t="s">
        <v>26</v>
      </c>
      <c r="C82" s="33" t="s">
        <v>108</v>
      </c>
      <c r="D82" s="34" t="s">
        <v>107</v>
      </c>
      <c r="E82" s="266">
        <v>357.54</v>
      </c>
      <c r="F82" s="267">
        <v>6</v>
      </c>
      <c r="G82" s="268">
        <f t="shared" si="3"/>
        <v>2145.2400000000002</v>
      </c>
      <c r="H82" s="266">
        <v>357.54</v>
      </c>
      <c r="I82" s="269">
        <v>5</v>
      </c>
      <c r="J82" s="268">
        <f t="shared" si="4"/>
        <v>1787.7</v>
      </c>
      <c r="K82" s="271"/>
      <c r="L82" s="272">
        <v>654.9</v>
      </c>
      <c r="M82" s="273">
        <f t="shared" si="5"/>
        <v>0</v>
      </c>
    </row>
    <row r="83" spans="1:13" s="35" customFormat="1" ht="12.75" x14ac:dyDescent="0.2">
      <c r="A83" s="31">
        <v>44543</v>
      </c>
      <c r="B83" s="32" t="s">
        <v>26</v>
      </c>
      <c r="C83" s="33" t="s">
        <v>109</v>
      </c>
      <c r="D83" s="34" t="s">
        <v>499</v>
      </c>
      <c r="E83" s="266">
        <v>302.48</v>
      </c>
      <c r="F83" s="267">
        <v>29</v>
      </c>
      <c r="G83" s="268">
        <f t="shared" si="3"/>
        <v>8771.92</v>
      </c>
      <c r="H83" s="266">
        <v>302.48</v>
      </c>
      <c r="I83" s="269">
        <v>24</v>
      </c>
      <c r="J83" s="268">
        <f t="shared" si="4"/>
        <v>7259.52</v>
      </c>
      <c r="K83" s="271"/>
      <c r="L83" s="272">
        <v>1032.5</v>
      </c>
      <c r="M83" s="273">
        <f t="shared" si="5"/>
        <v>0</v>
      </c>
    </row>
    <row r="84" spans="1:13" s="35" customFormat="1" ht="24" x14ac:dyDescent="0.2">
      <c r="A84" s="31">
        <v>43712</v>
      </c>
      <c r="B84" s="32" t="s">
        <v>26</v>
      </c>
      <c r="C84" s="33" t="s">
        <v>581</v>
      </c>
      <c r="D84" s="276" t="s">
        <v>582</v>
      </c>
      <c r="E84" s="266">
        <v>654.9</v>
      </c>
      <c r="F84" s="267">
        <v>0</v>
      </c>
      <c r="G84" s="268">
        <f t="shared" si="3"/>
        <v>0</v>
      </c>
      <c r="H84" s="266">
        <v>654.9</v>
      </c>
      <c r="I84" s="269">
        <v>0</v>
      </c>
      <c r="J84" s="268">
        <f t="shared" si="4"/>
        <v>0</v>
      </c>
      <c r="K84" s="271"/>
      <c r="L84" s="272">
        <v>1003</v>
      </c>
      <c r="M84" s="273">
        <f t="shared" si="5"/>
        <v>0</v>
      </c>
    </row>
    <row r="85" spans="1:13" s="35" customFormat="1" ht="12.75" x14ac:dyDescent="0.2">
      <c r="A85" s="31">
        <v>44487</v>
      </c>
      <c r="B85" s="32" t="s">
        <v>26</v>
      </c>
      <c r="C85" s="33" t="s">
        <v>111</v>
      </c>
      <c r="D85" s="34" t="s">
        <v>390</v>
      </c>
      <c r="E85" s="266">
        <v>1032.5</v>
      </c>
      <c r="F85" s="267">
        <v>1</v>
      </c>
      <c r="G85" s="268">
        <f t="shared" si="3"/>
        <v>1032.5</v>
      </c>
      <c r="H85" s="266">
        <v>1032.5</v>
      </c>
      <c r="I85" s="269">
        <v>1</v>
      </c>
      <c r="J85" s="268">
        <f t="shared" si="4"/>
        <v>1032.5</v>
      </c>
      <c r="K85" s="271"/>
      <c r="L85" s="272">
        <v>2891</v>
      </c>
      <c r="M85" s="273">
        <f t="shared" si="5"/>
        <v>0</v>
      </c>
    </row>
    <row r="86" spans="1:13" s="35" customFormat="1" ht="12.75" x14ac:dyDescent="0.2">
      <c r="A86" s="31">
        <v>44487</v>
      </c>
      <c r="B86" s="32" t="s">
        <v>450</v>
      </c>
      <c r="C86" s="33" t="s">
        <v>112</v>
      </c>
      <c r="D86" s="34" t="s">
        <v>110</v>
      </c>
      <c r="E86" s="266">
        <v>1003</v>
      </c>
      <c r="F86" s="277">
        <v>5</v>
      </c>
      <c r="G86" s="268">
        <f t="shared" si="3"/>
        <v>5015</v>
      </c>
      <c r="H86" s="266">
        <v>1003</v>
      </c>
      <c r="I86" s="278">
        <v>5</v>
      </c>
      <c r="J86" s="268">
        <f t="shared" si="4"/>
        <v>5015</v>
      </c>
      <c r="K86" s="271"/>
      <c r="L86" s="272">
        <v>29.9</v>
      </c>
      <c r="M86" s="273">
        <f t="shared" si="5"/>
        <v>0</v>
      </c>
    </row>
    <row r="87" spans="1:13" s="35" customFormat="1" ht="12.75" x14ac:dyDescent="0.2">
      <c r="A87" s="31">
        <v>44487</v>
      </c>
      <c r="B87" s="32" t="s">
        <v>26</v>
      </c>
      <c r="C87" s="33" t="s">
        <v>113</v>
      </c>
      <c r="D87" s="34" t="s">
        <v>391</v>
      </c>
      <c r="E87" s="266">
        <v>2891</v>
      </c>
      <c r="F87" s="267">
        <v>1</v>
      </c>
      <c r="G87" s="268">
        <f t="shared" si="3"/>
        <v>2891</v>
      </c>
      <c r="H87" s="266">
        <v>2891</v>
      </c>
      <c r="I87" s="269">
        <v>1</v>
      </c>
      <c r="J87" s="268">
        <f t="shared" si="4"/>
        <v>2891</v>
      </c>
      <c r="K87" s="271"/>
      <c r="L87" s="272">
        <v>466.1</v>
      </c>
      <c r="M87" s="273">
        <f t="shared" si="5"/>
        <v>0</v>
      </c>
    </row>
    <row r="88" spans="1:13" s="35" customFormat="1" ht="12.75" x14ac:dyDescent="0.2">
      <c r="A88" s="31">
        <v>43909</v>
      </c>
      <c r="B88" s="32" t="s">
        <v>23</v>
      </c>
      <c r="C88" s="33" t="s">
        <v>583</v>
      </c>
      <c r="D88" s="34" t="s">
        <v>584</v>
      </c>
      <c r="E88" s="266">
        <v>29.9</v>
      </c>
      <c r="F88" s="267">
        <v>0</v>
      </c>
      <c r="G88" s="268">
        <f t="shared" si="3"/>
        <v>0</v>
      </c>
      <c r="H88" s="266">
        <v>29.9</v>
      </c>
      <c r="I88" s="269">
        <v>0</v>
      </c>
      <c r="J88" s="268">
        <f t="shared" si="4"/>
        <v>0</v>
      </c>
      <c r="K88" s="271"/>
      <c r="L88" s="272">
        <v>4478.1000000000004</v>
      </c>
      <c r="M88" s="273">
        <f t="shared" si="5"/>
        <v>0</v>
      </c>
    </row>
    <row r="89" spans="1:13" s="35" customFormat="1" ht="12.75" x14ac:dyDescent="0.2">
      <c r="A89" s="31">
        <v>43895</v>
      </c>
      <c r="B89" s="32" t="s">
        <v>45</v>
      </c>
      <c r="C89" s="33" t="s">
        <v>585</v>
      </c>
      <c r="D89" s="34" t="s">
        <v>586</v>
      </c>
      <c r="E89" s="266">
        <v>466.1</v>
      </c>
      <c r="F89" s="267">
        <v>0</v>
      </c>
      <c r="G89" s="268">
        <f t="shared" si="3"/>
        <v>0</v>
      </c>
      <c r="H89" s="266">
        <v>466.1</v>
      </c>
      <c r="I89" s="269">
        <v>0</v>
      </c>
      <c r="J89" s="268">
        <f t="shared" si="4"/>
        <v>0</v>
      </c>
      <c r="K89" s="271"/>
      <c r="L89" s="272">
        <v>167.02</v>
      </c>
      <c r="M89" s="273">
        <f t="shared" si="5"/>
        <v>0</v>
      </c>
    </row>
    <row r="90" spans="1:13" s="35" customFormat="1" ht="12.75" x14ac:dyDescent="0.2">
      <c r="A90" s="31">
        <v>43746</v>
      </c>
      <c r="B90" s="32" t="s">
        <v>557</v>
      </c>
      <c r="C90" s="33" t="s">
        <v>587</v>
      </c>
      <c r="D90" s="34" t="s">
        <v>588</v>
      </c>
      <c r="E90" s="266">
        <v>4478.1000000000004</v>
      </c>
      <c r="F90" s="267">
        <v>0</v>
      </c>
      <c r="G90" s="268">
        <f t="shared" si="3"/>
        <v>0</v>
      </c>
      <c r="H90" s="266">
        <v>4478.1000000000004</v>
      </c>
      <c r="I90" s="269">
        <v>0</v>
      </c>
      <c r="J90" s="268">
        <f t="shared" si="4"/>
        <v>0</v>
      </c>
      <c r="K90" s="271"/>
      <c r="L90" s="272">
        <v>237.18</v>
      </c>
      <c r="M90" s="273">
        <f t="shared" si="5"/>
        <v>0</v>
      </c>
    </row>
    <row r="91" spans="1:13" s="35" customFormat="1" ht="12.75" x14ac:dyDescent="0.2">
      <c r="A91" s="31">
        <v>44543</v>
      </c>
      <c r="B91" s="32" t="s">
        <v>450</v>
      </c>
      <c r="C91" s="33" t="s">
        <v>114</v>
      </c>
      <c r="D91" s="34" t="s">
        <v>498</v>
      </c>
      <c r="E91" s="266">
        <v>159.30000000000001</v>
      </c>
      <c r="F91" s="267">
        <v>11</v>
      </c>
      <c r="G91" s="268">
        <f t="shared" si="3"/>
        <v>1752.3000000000002</v>
      </c>
      <c r="H91" s="266">
        <v>159.30000000000001</v>
      </c>
      <c r="I91" s="269">
        <v>9</v>
      </c>
      <c r="J91" s="268">
        <f t="shared" si="4"/>
        <v>1433.7</v>
      </c>
      <c r="K91" s="271"/>
      <c r="L91" s="272">
        <v>784.7</v>
      </c>
      <c r="M91" s="273">
        <f t="shared" si="5"/>
        <v>0</v>
      </c>
    </row>
    <row r="92" spans="1:13" s="35" customFormat="1" ht="12.75" x14ac:dyDescent="0.2">
      <c r="A92" s="31">
        <v>44273</v>
      </c>
      <c r="B92" s="32" t="s">
        <v>26</v>
      </c>
      <c r="C92" s="33" t="s">
        <v>589</v>
      </c>
      <c r="D92" s="34" t="s">
        <v>590</v>
      </c>
      <c r="E92" s="266">
        <v>152.22</v>
      </c>
      <c r="F92" s="267">
        <v>0</v>
      </c>
      <c r="G92" s="268">
        <f t="shared" si="3"/>
        <v>0</v>
      </c>
      <c r="H92" s="266">
        <v>152.22</v>
      </c>
      <c r="I92" s="269">
        <v>0</v>
      </c>
      <c r="J92" s="268">
        <f t="shared" si="4"/>
        <v>0</v>
      </c>
      <c r="K92" s="271"/>
      <c r="L92" s="272">
        <v>590</v>
      </c>
      <c r="M92" s="273">
        <f t="shared" si="5"/>
        <v>0</v>
      </c>
    </row>
    <row r="93" spans="1:13" s="35" customFormat="1" ht="12.75" x14ac:dyDescent="0.2">
      <c r="A93" s="31">
        <v>43712</v>
      </c>
      <c r="B93" s="32" t="s">
        <v>26</v>
      </c>
      <c r="C93" s="33" t="s">
        <v>591</v>
      </c>
      <c r="D93" s="34" t="s">
        <v>592</v>
      </c>
      <c r="E93" s="266">
        <v>237.18</v>
      </c>
      <c r="F93" s="267">
        <v>0</v>
      </c>
      <c r="G93" s="268">
        <f t="shared" si="3"/>
        <v>0</v>
      </c>
      <c r="H93" s="266">
        <v>237.18</v>
      </c>
      <c r="I93" s="269">
        <v>0</v>
      </c>
      <c r="J93" s="268">
        <f t="shared" si="4"/>
        <v>0</v>
      </c>
      <c r="K93" s="271"/>
      <c r="L93" s="272">
        <v>329.81</v>
      </c>
      <c r="M93" s="273">
        <f t="shared" si="5"/>
        <v>0</v>
      </c>
    </row>
    <row r="94" spans="1:13" s="35" customFormat="1" ht="12.75" x14ac:dyDescent="0.2">
      <c r="A94" s="31">
        <v>43566</v>
      </c>
      <c r="B94" s="32" t="s">
        <v>26</v>
      </c>
      <c r="C94" s="33" t="s">
        <v>116</v>
      </c>
      <c r="D94" s="34" t="s">
        <v>115</v>
      </c>
      <c r="E94" s="266">
        <v>784.7</v>
      </c>
      <c r="F94" s="267">
        <v>1</v>
      </c>
      <c r="G94" s="268">
        <f t="shared" si="3"/>
        <v>784.7</v>
      </c>
      <c r="H94" s="266">
        <v>784.7</v>
      </c>
      <c r="I94" s="269">
        <v>1</v>
      </c>
      <c r="J94" s="268">
        <f t="shared" si="4"/>
        <v>784.7</v>
      </c>
      <c r="K94" s="271"/>
      <c r="L94" s="272">
        <v>109.74</v>
      </c>
      <c r="M94" s="273">
        <f t="shared" si="5"/>
        <v>0</v>
      </c>
    </row>
    <row r="95" spans="1:13" s="35" customFormat="1" ht="12.75" x14ac:dyDescent="0.2">
      <c r="A95" s="31">
        <v>43594</v>
      </c>
      <c r="B95" s="32" t="s">
        <v>45</v>
      </c>
      <c r="C95" s="33" t="s">
        <v>593</v>
      </c>
      <c r="D95" s="34" t="s">
        <v>594</v>
      </c>
      <c r="E95" s="266">
        <v>590</v>
      </c>
      <c r="F95" s="267">
        <v>0</v>
      </c>
      <c r="G95" s="268">
        <f t="shared" si="3"/>
        <v>0</v>
      </c>
      <c r="H95" s="266">
        <v>590</v>
      </c>
      <c r="I95" s="269">
        <v>0</v>
      </c>
      <c r="J95" s="268">
        <f t="shared" si="4"/>
        <v>0</v>
      </c>
      <c r="K95" s="271"/>
      <c r="L95" s="272">
        <v>328.91</v>
      </c>
      <c r="M95" s="273">
        <f t="shared" si="5"/>
        <v>0</v>
      </c>
    </row>
    <row r="96" spans="1:13" s="35" customFormat="1" ht="12.75" x14ac:dyDescent="0.2">
      <c r="A96" s="31">
        <v>43895</v>
      </c>
      <c r="B96" s="32" t="s">
        <v>45</v>
      </c>
      <c r="C96" s="33" t="s">
        <v>595</v>
      </c>
      <c r="D96" s="34" t="s">
        <v>596</v>
      </c>
      <c r="E96" s="266">
        <v>329.81</v>
      </c>
      <c r="F96" s="267">
        <v>0</v>
      </c>
      <c r="G96" s="268">
        <f t="shared" si="3"/>
        <v>0</v>
      </c>
      <c r="H96" s="266">
        <v>329.81</v>
      </c>
      <c r="I96" s="269">
        <v>0</v>
      </c>
      <c r="J96" s="268">
        <f t="shared" si="4"/>
        <v>0</v>
      </c>
      <c r="K96" s="271"/>
      <c r="L96" s="272">
        <v>176.69</v>
      </c>
      <c r="M96" s="273">
        <f t="shared" si="5"/>
        <v>0</v>
      </c>
    </row>
    <row r="97" spans="1:13" s="35" customFormat="1" ht="12.75" x14ac:dyDescent="0.2">
      <c r="A97" s="31">
        <v>43909</v>
      </c>
      <c r="B97" s="32" t="s">
        <v>26</v>
      </c>
      <c r="C97" s="33" t="s">
        <v>597</v>
      </c>
      <c r="D97" s="34" t="s">
        <v>117</v>
      </c>
      <c r="E97" s="266">
        <v>109.74</v>
      </c>
      <c r="F97" s="267">
        <v>0</v>
      </c>
      <c r="G97" s="268">
        <f t="shared" si="3"/>
        <v>0</v>
      </c>
      <c r="H97" s="266">
        <v>109.74</v>
      </c>
      <c r="I97" s="269">
        <v>0</v>
      </c>
      <c r="J97" s="268">
        <f t="shared" si="4"/>
        <v>0</v>
      </c>
      <c r="K97" s="271"/>
      <c r="L97" s="272">
        <v>448.4</v>
      </c>
      <c r="M97" s="273">
        <f t="shared" si="5"/>
        <v>0</v>
      </c>
    </row>
    <row r="98" spans="1:13" s="35" customFormat="1" ht="12.75" x14ac:dyDescent="0.2">
      <c r="A98" s="31">
        <v>43594</v>
      </c>
      <c r="B98" s="32" t="s">
        <v>45</v>
      </c>
      <c r="C98" s="33" t="s">
        <v>119</v>
      </c>
      <c r="D98" s="34" t="s">
        <v>118</v>
      </c>
      <c r="E98" s="266">
        <v>328.91</v>
      </c>
      <c r="F98" s="267">
        <v>1</v>
      </c>
      <c r="G98" s="268">
        <f t="shared" si="3"/>
        <v>328.91</v>
      </c>
      <c r="H98" s="266">
        <v>328.91</v>
      </c>
      <c r="I98" s="269">
        <v>1</v>
      </c>
      <c r="J98" s="268">
        <f t="shared" si="4"/>
        <v>328.91</v>
      </c>
      <c r="K98" s="271"/>
      <c r="L98" s="272">
        <v>253.7</v>
      </c>
      <c r="M98" s="273">
        <f t="shared" si="5"/>
        <v>0</v>
      </c>
    </row>
    <row r="99" spans="1:13" s="35" customFormat="1" ht="12.75" x14ac:dyDescent="0.2">
      <c r="A99" s="31">
        <v>43746</v>
      </c>
      <c r="B99" s="32" t="s">
        <v>598</v>
      </c>
      <c r="C99" s="33" t="s">
        <v>599</v>
      </c>
      <c r="D99" s="34" t="s">
        <v>600</v>
      </c>
      <c r="E99" s="266">
        <v>176.69</v>
      </c>
      <c r="F99" s="267">
        <v>0</v>
      </c>
      <c r="G99" s="268">
        <f t="shared" si="3"/>
        <v>0</v>
      </c>
      <c r="H99" s="266">
        <v>176.69</v>
      </c>
      <c r="I99" s="269">
        <v>0</v>
      </c>
      <c r="J99" s="268">
        <f t="shared" si="4"/>
        <v>0</v>
      </c>
      <c r="K99" s="271"/>
      <c r="L99" s="272">
        <v>350.4</v>
      </c>
      <c r="M99" s="273">
        <f t="shared" si="5"/>
        <v>0</v>
      </c>
    </row>
    <row r="100" spans="1:13" s="35" customFormat="1" ht="12.75" x14ac:dyDescent="0.2">
      <c r="A100" s="31">
        <v>43566</v>
      </c>
      <c r="B100" s="32" t="s">
        <v>45</v>
      </c>
      <c r="C100" s="33" t="s">
        <v>601</v>
      </c>
      <c r="D100" s="34" t="s">
        <v>602</v>
      </c>
      <c r="E100" s="266">
        <v>448.4</v>
      </c>
      <c r="F100" s="267">
        <v>0</v>
      </c>
      <c r="G100" s="268">
        <f t="shared" si="3"/>
        <v>0</v>
      </c>
      <c r="H100" s="266">
        <v>448.4</v>
      </c>
      <c r="I100" s="269">
        <v>0</v>
      </c>
      <c r="J100" s="268">
        <f t="shared" si="4"/>
        <v>0</v>
      </c>
      <c r="K100" s="271"/>
      <c r="L100" s="272">
        <v>383.5</v>
      </c>
      <c r="M100" s="273">
        <f t="shared" si="5"/>
        <v>0</v>
      </c>
    </row>
    <row r="101" spans="1:13" s="35" customFormat="1" ht="12.75" x14ac:dyDescent="0.2">
      <c r="A101" s="31">
        <v>44544</v>
      </c>
      <c r="B101" s="32" t="s">
        <v>456</v>
      </c>
      <c r="C101" s="33" t="s">
        <v>123</v>
      </c>
      <c r="D101" s="34" t="s">
        <v>497</v>
      </c>
      <c r="E101" s="266">
        <v>253.7</v>
      </c>
      <c r="F101" s="267">
        <v>10</v>
      </c>
      <c r="G101" s="268">
        <f t="shared" si="3"/>
        <v>2537</v>
      </c>
      <c r="H101" s="266">
        <v>253.7</v>
      </c>
      <c r="I101" s="269">
        <v>7</v>
      </c>
      <c r="J101" s="268">
        <f t="shared" si="4"/>
        <v>1775.8999999999999</v>
      </c>
      <c r="K101" s="271"/>
      <c r="L101" s="272">
        <v>147.5</v>
      </c>
      <c r="M101" s="273">
        <f t="shared" si="5"/>
        <v>0</v>
      </c>
    </row>
    <row r="102" spans="1:13" s="35" customFormat="1" ht="12.75" x14ac:dyDescent="0.2">
      <c r="A102" s="31">
        <v>44544</v>
      </c>
      <c r="B102" s="32" t="s">
        <v>456</v>
      </c>
      <c r="C102" s="33" t="s">
        <v>125</v>
      </c>
      <c r="D102" s="34" t="s">
        <v>121</v>
      </c>
      <c r="E102" s="266">
        <v>350.4</v>
      </c>
      <c r="F102" s="267">
        <v>4</v>
      </c>
      <c r="G102" s="268">
        <f t="shared" si="3"/>
        <v>1401.6</v>
      </c>
      <c r="H102" s="266">
        <v>350.4</v>
      </c>
      <c r="I102" s="269">
        <v>4</v>
      </c>
      <c r="J102" s="268">
        <f t="shared" si="4"/>
        <v>1401.6</v>
      </c>
      <c r="K102" s="271"/>
      <c r="L102" s="272">
        <v>816.56</v>
      </c>
      <c r="M102" s="273">
        <f t="shared" si="5"/>
        <v>0</v>
      </c>
    </row>
    <row r="103" spans="1:13" s="35" customFormat="1" ht="12.75" x14ac:dyDescent="0.2">
      <c r="A103" s="31">
        <v>44543</v>
      </c>
      <c r="B103" s="32" t="s">
        <v>26</v>
      </c>
      <c r="C103" s="33" t="s">
        <v>603</v>
      </c>
      <c r="D103" s="34" t="s">
        <v>122</v>
      </c>
      <c r="E103" s="266">
        <v>383.5</v>
      </c>
      <c r="F103" s="267">
        <v>0</v>
      </c>
      <c r="G103" s="268">
        <f t="shared" si="3"/>
        <v>0</v>
      </c>
      <c r="H103" s="266">
        <v>383.5</v>
      </c>
      <c r="I103" s="269">
        <v>0</v>
      </c>
      <c r="J103" s="268">
        <f t="shared" si="4"/>
        <v>0</v>
      </c>
      <c r="K103" s="271"/>
      <c r="L103" s="272">
        <v>147.5</v>
      </c>
      <c r="M103" s="273">
        <f t="shared" si="5"/>
        <v>0</v>
      </c>
    </row>
    <row r="104" spans="1:13" s="35" customFormat="1" ht="12.75" x14ac:dyDescent="0.2">
      <c r="A104" s="31">
        <v>44543</v>
      </c>
      <c r="B104" s="171" t="s">
        <v>26</v>
      </c>
      <c r="C104" s="33" t="s">
        <v>604</v>
      </c>
      <c r="D104" s="154" t="s">
        <v>124</v>
      </c>
      <c r="E104" s="266">
        <v>147.5</v>
      </c>
      <c r="F104" s="267">
        <v>0</v>
      </c>
      <c r="G104" s="268">
        <f t="shared" si="3"/>
        <v>0</v>
      </c>
      <c r="H104" s="266">
        <v>147.5</v>
      </c>
      <c r="I104" s="269">
        <v>0</v>
      </c>
      <c r="J104" s="268">
        <f t="shared" si="4"/>
        <v>0</v>
      </c>
      <c r="K104" s="271"/>
      <c r="L104" s="272">
        <v>50</v>
      </c>
      <c r="M104" s="273">
        <f t="shared" si="5"/>
        <v>0</v>
      </c>
    </row>
    <row r="105" spans="1:13" s="35" customFormat="1" ht="12.75" x14ac:dyDescent="0.2">
      <c r="A105" s="31">
        <v>44543</v>
      </c>
      <c r="B105" s="171" t="s">
        <v>450</v>
      </c>
      <c r="C105" s="33" t="s">
        <v>128</v>
      </c>
      <c r="D105" s="154" t="s">
        <v>122</v>
      </c>
      <c r="E105" s="266">
        <v>383.5</v>
      </c>
      <c r="F105" s="267">
        <v>7</v>
      </c>
      <c r="G105" s="268">
        <f t="shared" si="3"/>
        <v>2684.5</v>
      </c>
      <c r="H105" s="266">
        <v>383.5</v>
      </c>
      <c r="I105" s="269">
        <v>7</v>
      </c>
      <c r="J105" s="268">
        <f t="shared" si="4"/>
        <v>2684.5</v>
      </c>
      <c r="K105" s="271"/>
      <c r="L105" s="272">
        <v>6.83</v>
      </c>
      <c r="M105" s="273">
        <f t="shared" si="5"/>
        <v>0</v>
      </c>
    </row>
    <row r="106" spans="1:13" s="35" customFormat="1" ht="12.75" x14ac:dyDescent="0.2">
      <c r="A106" s="31">
        <v>44543</v>
      </c>
      <c r="B106" s="171" t="s">
        <v>450</v>
      </c>
      <c r="C106" s="33" t="s">
        <v>130</v>
      </c>
      <c r="D106" s="154" t="s">
        <v>124</v>
      </c>
      <c r="E106" s="266">
        <v>147.5</v>
      </c>
      <c r="F106" s="267">
        <v>2</v>
      </c>
      <c r="G106" s="268">
        <f t="shared" si="3"/>
        <v>295</v>
      </c>
      <c r="H106" s="266">
        <v>147.5</v>
      </c>
      <c r="I106" s="279">
        <v>0</v>
      </c>
      <c r="J106" s="268">
        <f t="shared" si="4"/>
        <v>0</v>
      </c>
      <c r="K106" s="271"/>
      <c r="L106" s="272">
        <v>1000</v>
      </c>
      <c r="M106" s="273">
        <f t="shared" si="5"/>
        <v>0</v>
      </c>
    </row>
    <row r="107" spans="1:13" s="35" customFormat="1" ht="12.75" x14ac:dyDescent="0.2">
      <c r="A107" s="31">
        <v>44123</v>
      </c>
      <c r="B107" s="32" t="s">
        <v>26</v>
      </c>
      <c r="C107" s="33" t="s">
        <v>131</v>
      </c>
      <c r="D107" s="34" t="s">
        <v>126</v>
      </c>
      <c r="E107" s="266">
        <v>816.56</v>
      </c>
      <c r="F107" s="267">
        <v>9</v>
      </c>
      <c r="G107" s="268">
        <f t="shared" si="3"/>
        <v>7349.0399999999991</v>
      </c>
      <c r="H107" s="266">
        <v>816.56</v>
      </c>
      <c r="I107" s="269">
        <v>9</v>
      </c>
      <c r="J107" s="268">
        <f t="shared" si="4"/>
        <v>7349.0399999999991</v>
      </c>
      <c r="K107" s="271"/>
      <c r="L107" s="272">
        <v>1091.5</v>
      </c>
      <c r="M107" s="273">
        <f t="shared" si="5"/>
        <v>0</v>
      </c>
    </row>
    <row r="108" spans="1:13" s="35" customFormat="1" ht="12.75" x14ac:dyDescent="0.2">
      <c r="A108" s="31">
        <v>43746</v>
      </c>
      <c r="B108" s="32" t="s">
        <v>70</v>
      </c>
      <c r="C108" s="33" t="s">
        <v>133</v>
      </c>
      <c r="D108" s="34" t="s">
        <v>127</v>
      </c>
      <c r="E108" s="275">
        <v>147.5</v>
      </c>
      <c r="F108" s="267">
        <v>1</v>
      </c>
      <c r="G108" s="268">
        <f t="shared" si="3"/>
        <v>147.5</v>
      </c>
      <c r="H108" s="275">
        <v>147.5</v>
      </c>
      <c r="I108" s="269">
        <v>1</v>
      </c>
      <c r="J108" s="268">
        <f t="shared" si="4"/>
        <v>147.5</v>
      </c>
      <c r="K108" s="271"/>
      <c r="L108" s="272">
        <v>41.3</v>
      </c>
      <c r="M108" s="273">
        <f t="shared" si="5"/>
        <v>0</v>
      </c>
    </row>
    <row r="109" spans="1:13" s="35" customFormat="1" ht="12.75" x14ac:dyDescent="0.2">
      <c r="A109" s="31">
        <v>44123</v>
      </c>
      <c r="B109" s="32" t="s">
        <v>48</v>
      </c>
      <c r="C109" s="33" t="s">
        <v>605</v>
      </c>
      <c r="D109" s="34" t="s">
        <v>606</v>
      </c>
      <c r="E109" s="266">
        <v>50</v>
      </c>
      <c r="F109" s="267">
        <v>0</v>
      </c>
      <c r="G109" s="268">
        <f t="shared" si="3"/>
        <v>0</v>
      </c>
      <c r="H109" s="266">
        <v>50</v>
      </c>
      <c r="I109" s="269">
        <v>0</v>
      </c>
      <c r="J109" s="268">
        <f t="shared" si="4"/>
        <v>0</v>
      </c>
      <c r="K109" s="271"/>
      <c r="L109" s="272">
        <v>193.52</v>
      </c>
      <c r="M109" s="273">
        <f t="shared" si="5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136</v>
      </c>
      <c r="D110" s="34" t="s">
        <v>129</v>
      </c>
      <c r="E110" s="266">
        <v>6.83</v>
      </c>
      <c r="F110" s="267">
        <v>60</v>
      </c>
      <c r="G110" s="268">
        <f t="shared" si="3"/>
        <v>409.8</v>
      </c>
      <c r="H110" s="266">
        <v>6.83</v>
      </c>
      <c r="I110" s="269">
        <v>60</v>
      </c>
      <c r="J110" s="268">
        <f t="shared" si="4"/>
        <v>409.8</v>
      </c>
      <c r="K110" s="271"/>
      <c r="L110" s="272">
        <v>266.916</v>
      </c>
      <c r="M110" s="273">
        <f t="shared" si="5"/>
        <v>0</v>
      </c>
    </row>
    <row r="111" spans="1:13" s="35" customFormat="1" ht="12.75" x14ac:dyDescent="0.2">
      <c r="A111" s="31">
        <v>44547</v>
      </c>
      <c r="B111" s="32" t="s">
        <v>607</v>
      </c>
      <c r="C111" s="33" t="s">
        <v>608</v>
      </c>
      <c r="D111" s="34" t="s">
        <v>609</v>
      </c>
      <c r="E111" s="266">
        <v>1000</v>
      </c>
      <c r="F111" s="267">
        <v>0</v>
      </c>
      <c r="G111" s="268">
        <f t="shared" si="3"/>
        <v>0</v>
      </c>
      <c r="H111" s="266">
        <v>1000</v>
      </c>
      <c r="I111" s="269">
        <v>0</v>
      </c>
      <c r="J111" s="268">
        <f t="shared" si="4"/>
        <v>0</v>
      </c>
      <c r="K111" s="271"/>
      <c r="L111" s="272">
        <v>120.36</v>
      </c>
      <c r="M111" s="273">
        <f t="shared" si="5"/>
        <v>0</v>
      </c>
    </row>
    <row r="112" spans="1:13" s="35" customFormat="1" ht="12.75" x14ac:dyDescent="0.2">
      <c r="A112" s="31">
        <v>44123</v>
      </c>
      <c r="B112" s="32" t="s">
        <v>26</v>
      </c>
      <c r="C112" s="33" t="s">
        <v>610</v>
      </c>
      <c r="D112" s="34" t="s">
        <v>392</v>
      </c>
      <c r="E112" s="266">
        <v>1091.5</v>
      </c>
      <c r="F112" s="267">
        <v>0</v>
      </c>
      <c r="G112" s="268">
        <f t="shared" si="3"/>
        <v>0</v>
      </c>
      <c r="H112" s="266">
        <v>1091.5</v>
      </c>
      <c r="I112" s="269">
        <v>0</v>
      </c>
      <c r="J112" s="268">
        <f t="shared" si="4"/>
        <v>0</v>
      </c>
      <c r="K112" s="271"/>
      <c r="L112" s="272">
        <v>120.36</v>
      </c>
      <c r="M112" s="273">
        <f t="shared" si="5"/>
        <v>0</v>
      </c>
    </row>
    <row r="113" spans="1:13" s="35" customFormat="1" ht="12.75" x14ac:dyDescent="0.2">
      <c r="A113" s="31">
        <v>43895</v>
      </c>
      <c r="B113" s="32" t="s">
        <v>48</v>
      </c>
      <c r="C113" s="33" t="s">
        <v>138</v>
      </c>
      <c r="D113" s="34" t="s">
        <v>134</v>
      </c>
      <c r="E113" s="266">
        <v>41.3</v>
      </c>
      <c r="F113" s="267">
        <v>29</v>
      </c>
      <c r="G113" s="268">
        <f t="shared" si="3"/>
        <v>1197.6999999999998</v>
      </c>
      <c r="H113" s="266">
        <v>41.3</v>
      </c>
      <c r="I113" s="269">
        <v>29</v>
      </c>
      <c r="J113" s="268">
        <f t="shared" si="4"/>
        <v>1197.6999999999998</v>
      </c>
      <c r="K113" s="271"/>
      <c r="L113" s="272">
        <v>12.8</v>
      </c>
      <c r="M113" s="273">
        <f t="shared" si="5"/>
        <v>0</v>
      </c>
    </row>
    <row r="114" spans="1:13" s="35" customFormat="1" ht="12.75" x14ac:dyDescent="0.2">
      <c r="A114" s="31">
        <v>44544</v>
      </c>
      <c r="B114" s="32" t="s">
        <v>48</v>
      </c>
      <c r="C114" s="33" t="s">
        <v>139</v>
      </c>
      <c r="D114" s="34" t="s">
        <v>135</v>
      </c>
      <c r="E114" s="266">
        <v>193.52</v>
      </c>
      <c r="F114" s="267">
        <v>9</v>
      </c>
      <c r="G114" s="268">
        <f t="shared" si="3"/>
        <v>1741.68</v>
      </c>
      <c r="H114" s="266">
        <v>193.52</v>
      </c>
      <c r="I114" s="269">
        <v>9</v>
      </c>
      <c r="J114" s="268">
        <f t="shared" si="4"/>
        <v>1741.68</v>
      </c>
      <c r="K114" s="271"/>
      <c r="L114" s="272">
        <v>649</v>
      </c>
      <c r="M114" s="273">
        <f t="shared" si="5"/>
        <v>0</v>
      </c>
    </row>
    <row r="115" spans="1:13" s="35" customFormat="1" ht="12.75" x14ac:dyDescent="0.2">
      <c r="A115" s="31">
        <v>43909</v>
      </c>
      <c r="B115" s="32" t="s">
        <v>23</v>
      </c>
      <c r="C115" s="33" t="s">
        <v>611</v>
      </c>
      <c r="D115" s="34" t="s">
        <v>612</v>
      </c>
      <c r="E115" s="266">
        <v>266.916</v>
      </c>
      <c r="F115" s="267">
        <v>0</v>
      </c>
      <c r="G115" s="268">
        <f t="shared" si="3"/>
        <v>0</v>
      </c>
      <c r="H115" s="266">
        <v>266.916</v>
      </c>
      <c r="I115" s="269">
        <v>0</v>
      </c>
      <c r="J115" s="268">
        <f t="shared" si="4"/>
        <v>0</v>
      </c>
      <c r="K115" s="271"/>
      <c r="L115" s="272">
        <v>208.61</v>
      </c>
      <c r="M115" s="273">
        <f t="shared" si="5"/>
        <v>0</v>
      </c>
    </row>
    <row r="116" spans="1:13" s="35" customFormat="1" ht="12.75" x14ac:dyDescent="0.2">
      <c r="A116" s="31">
        <v>44273</v>
      </c>
      <c r="B116" s="32" t="s">
        <v>26</v>
      </c>
      <c r="C116" s="33" t="s">
        <v>613</v>
      </c>
      <c r="D116" s="34" t="s">
        <v>614</v>
      </c>
      <c r="E116" s="266">
        <v>120.36</v>
      </c>
      <c r="F116" s="267">
        <v>0</v>
      </c>
      <c r="G116" s="268">
        <f t="shared" si="3"/>
        <v>0</v>
      </c>
      <c r="H116" s="266">
        <v>120.36</v>
      </c>
      <c r="I116" s="269">
        <v>0</v>
      </c>
      <c r="J116" s="268">
        <f t="shared" si="4"/>
        <v>0</v>
      </c>
      <c r="K116" s="271"/>
      <c r="L116" s="272">
        <v>195.93</v>
      </c>
      <c r="M116" s="273">
        <f t="shared" si="5"/>
        <v>0</v>
      </c>
    </row>
    <row r="117" spans="1:13" s="35" customFormat="1" ht="12.75" x14ac:dyDescent="0.2">
      <c r="A117" s="31">
        <v>43909</v>
      </c>
      <c r="B117" s="32" t="s">
        <v>26</v>
      </c>
      <c r="C117" s="33" t="s">
        <v>615</v>
      </c>
      <c r="D117" s="34" t="s">
        <v>616</v>
      </c>
      <c r="E117" s="266">
        <v>120.36</v>
      </c>
      <c r="F117" s="267">
        <v>0</v>
      </c>
      <c r="G117" s="268">
        <f t="shared" si="3"/>
        <v>0</v>
      </c>
      <c r="H117" s="266">
        <v>120.36</v>
      </c>
      <c r="I117" s="269">
        <v>0</v>
      </c>
      <c r="J117" s="268">
        <f t="shared" si="4"/>
        <v>0</v>
      </c>
      <c r="K117" s="271"/>
      <c r="L117" s="272">
        <v>346.92</v>
      </c>
      <c r="M117" s="273">
        <f t="shared" si="5"/>
        <v>0</v>
      </c>
    </row>
    <row r="118" spans="1:13" s="35" customFormat="1" ht="12.75" x14ac:dyDescent="0.2">
      <c r="A118" s="31">
        <v>44487</v>
      </c>
      <c r="B118" s="32" t="s">
        <v>26</v>
      </c>
      <c r="C118" s="33" t="s">
        <v>142</v>
      </c>
      <c r="D118" s="34" t="s">
        <v>393</v>
      </c>
      <c r="E118" s="266">
        <v>12.8</v>
      </c>
      <c r="F118" s="267">
        <v>9</v>
      </c>
      <c r="G118" s="268">
        <f t="shared" si="3"/>
        <v>115.2</v>
      </c>
      <c r="H118" s="266">
        <v>12.8</v>
      </c>
      <c r="I118" s="269">
        <v>9</v>
      </c>
      <c r="J118" s="268">
        <f t="shared" si="4"/>
        <v>115.2</v>
      </c>
      <c r="K118" s="271"/>
      <c r="L118" s="272">
        <v>111.08</v>
      </c>
      <c r="M118" s="273">
        <f t="shared" si="5"/>
        <v>0</v>
      </c>
    </row>
    <row r="119" spans="1:13" s="35" customFormat="1" ht="12.75" x14ac:dyDescent="0.2">
      <c r="A119" s="280">
        <v>43895</v>
      </c>
      <c r="B119" s="32" t="s">
        <v>45</v>
      </c>
      <c r="C119" s="33" t="s">
        <v>617</v>
      </c>
      <c r="D119" s="34" t="s">
        <v>618</v>
      </c>
      <c r="E119" s="266">
        <v>649</v>
      </c>
      <c r="F119" s="267">
        <v>0</v>
      </c>
      <c r="G119" s="268">
        <f t="shared" si="3"/>
        <v>0</v>
      </c>
      <c r="H119" s="266">
        <v>649</v>
      </c>
      <c r="I119" s="269">
        <v>0</v>
      </c>
      <c r="J119" s="268">
        <f t="shared" si="4"/>
        <v>0</v>
      </c>
      <c r="K119" s="271"/>
      <c r="L119" s="272">
        <v>1018.34</v>
      </c>
      <c r="M119" s="273">
        <f t="shared" si="5"/>
        <v>0</v>
      </c>
    </row>
    <row r="120" spans="1:13" s="35" customFormat="1" ht="12.75" x14ac:dyDescent="0.2">
      <c r="A120" s="31">
        <v>44544</v>
      </c>
      <c r="B120" s="32" t="s">
        <v>137</v>
      </c>
      <c r="C120" s="33" t="s">
        <v>146</v>
      </c>
      <c r="D120" s="34" t="s">
        <v>140</v>
      </c>
      <c r="E120" s="266">
        <v>208.61</v>
      </c>
      <c r="F120" s="267">
        <v>97</v>
      </c>
      <c r="G120" s="268">
        <f t="shared" si="3"/>
        <v>20235.170000000002</v>
      </c>
      <c r="H120" s="266">
        <v>208.61</v>
      </c>
      <c r="I120" s="269">
        <v>62</v>
      </c>
      <c r="J120" s="268">
        <f t="shared" si="4"/>
        <v>12933.820000000002</v>
      </c>
      <c r="K120" s="271"/>
      <c r="L120" s="272">
        <v>944</v>
      </c>
      <c r="M120" s="273">
        <f t="shared" si="5"/>
        <v>0</v>
      </c>
    </row>
    <row r="121" spans="1:13" s="35" customFormat="1" ht="12.75" x14ac:dyDescent="0.2">
      <c r="A121" s="31">
        <v>44487</v>
      </c>
      <c r="B121" s="32" t="s">
        <v>26</v>
      </c>
      <c r="C121" s="33" t="s">
        <v>147</v>
      </c>
      <c r="D121" s="34" t="s">
        <v>141</v>
      </c>
      <c r="E121" s="266">
        <v>195.93</v>
      </c>
      <c r="F121" s="267">
        <v>25</v>
      </c>
      <c r="G121" s="268">
        <f t="shared" si="3"/>
        <v>4898.25</v>
      </c>
      <c r="H121" s="266">
        <v>195.93</v>
      </c>
      <c r="I121" s="269">
        <v>23</v>
      </c>
      <c r="J121" s="268">
        <f t="shared" si="4"/>
        <v>4506.3900000000003</v>
      </c>
      <c r="K121" s="271"/>
      <c r="L121" s="272">
        <v>472</v>
      </c>
      <c r="M121" s="273">
        <f t="shared" si="5"/>
        <v>0</v>
      </c>
    </row>
    <row r="122" spans="1:13" s="35" customFormat="1" ht="12.75" x14ac:dyDescent="0.2">
      <c r="A122" s="31">
        <v>44273</v>
      </c>
      <c r="B122" s="32" t="s">
        <v>26</v>
      </c>
      <c r="C122" s="33" t="s">
        <v>149</v>
      </c>
      <c r="D122" s="34" t="s">
        <v>143</v>
      </c>
      <c r="E122" s="266">
        <v>346.92</v>
      </c>
      <c r="F122" s="267">
        <v>3</v>
      </c>
      <c r="G122" s="268">
        <f t="shared" si="3"/>
        <v>1040.76</v>
      </c>
      <c r="H122" s="266">
        <v>346.92</v>
      </c>
      <c r="I122" s="269">
        <v>3</v>
      </c>
      <c r="J122" s="268">
        <f t="shared" si="4"/>
        <v>1040.76</v>
      </c>
      <c r="K122" s="271"/>
      <c r="L122" s="272">
        <v>489.7</v>
      </c>
      <c r="M122" s="273">
        <f t="shared" si="5"/>
        <v>0</v>
      </c>
    </row>
    <row r="123" spans="1:13" s="35" customFormat="1" ht="12.75" x14ac:dyDescent="0.2">
      <c r="A123" s="31">
        <v>44364</v>
      </c>
      <c r="B123" s="32" t="s">
        <v>26</v>
      </c>
      <c r="C123" s="33" t="s">
        <v>151</v>
      </c>
      <c r="D123" s="34" t="s">
        <v>145</v>
      </c>
      <c r="E123" s="266">
        <v>111.08</v>
      </c>
      <c r="F123" s="267">
        <v>10</v>
      </c>
      <c r="G123" s="268">
        <f t="shared" si="3"/>
        <v>1110.8</v>
      </c>
      <c r="H123" s="266">
        <v>111.08</v>
      </c>
      <c r="I123" s="269">
        <v>10</v>
      </c>
      <c r="J123" s="268">
        <f t="shared" si="4"/>
        <v>1110.8</v>
      </c>
      <c r="K123" s="271"/>
      <c r="L123" s="272">
        <v>168.15</v>
      </c>
      <c r="M123" s="273">
        <f t="shared" si="5"/>
        <v>0</v>
      </c>
    </row>
    <row r="124" spans="1:13" s="35" customFormat="1" ht="12.75" x14ac:dyDescent="0.2">
      <c r="A124" s="31">
        <v>44544</v>
      </c>
      <c r="B124" s="32" t="s">
        <v>45</v>
      </c>
      <c r="C124" s="33" t="s">
        <v>152</v>
      </c>
      <c r="D124" s="34" t="s">
        <v>496</v>
      </c>
      <c r="E124" s="266">
        <v>1018.34</v>
      </c>
      <c r="F124" s="267">
        <v>2</v>
      </c>
      <c r="G124" s="268">
        <f t="shared" si="3"/>
        <v>2036.68</v>
      </c>
      <c r="H124" s="266">
        <v>1018.34</v>
      </c>
      <c r="I124" s="269">
        <v>2</v>
      </c>
      <c r="J124" s="268">
        <f t="shared" si="4"/>
        <v>2036.68</v>
      </c>
      <c r="K124" s="271"/>
      <c r="L124" s="272">
        <v>627.76</v>
      </c>
      <c r="M124" s="273">
        <f t="shared" si="5"/>
        <v>0</v>
      </c>
    </row>
    <row r="125" spans="1:13" s="35" customFormat="1" ht="12.75" x14ac:dyDescent="0.2">
      <c r="A125" s="31">
        <v>44477</v>
      </c>
      <c r="B125" s="32" t="s">
        <v>45</v>
      </c>
      <c r="C125" s="33" t="s">
        <v>154</v>
      </c>
      <c r="D125" s="34" t="s">
        <v>148</v>
      </c>
      <c r="E125" s="266">
        <v>944</v>
      </c>
      <c r="F125" s="267">
        <v>1</v>
      </c>
      <c r="G125" s="268">
        <f t="shared" si="3"/>
        <v>944</v>
      </c>
      <c r="H125" s="266">
        <v>944</v>
      </c>
      <c r="I125" s="269">
        <v>1</v>
      </c>
      <c r="J125" s="268">
        <f t="shared" si="4"/>
        <v>944</v>
      </c>
      <c r="K125" s="271"/>
      <c r="L125" s="272">
        <v>5.83</v>
      </c>
      <c r="M125" s="273">
        <f t="shared" si="5"/>
        <v>0</v>
      </c>
    </row>
    <row r="126" spans="1:13" s="35" customFormat="1" ht="12.75" x14ac:dyDescent="0.2">
      <c r="A126" s="31">
        <v>43895</v>
      </c>
      <c r="B126" s="32" t="s">
        <v>45</v>
      </c>
      <c r="C126" s="33" t="s">
        <v>156</v>
      </c>
      <c r="D126" s="34" t="s">
        <v>150</v>
      </c>
      <c r="E126" s="266">
        <v>472</v>
      </c>
      <c r="F126" s="267">
        <v>3</v>
      </c>
      <c r="G126" s="268">
        <f t="shared" si="3"/>
        <v>1416</v>
      </c>
      <c r="H126" s="266">
        <v>472</v>
      </c>
      <c r="I126" s="269">
        <v>3</v>
      </c>
      <c r="J126" s="268">
        <f t="shared" si="4"/>
        <v>1416</v>
      </c>
      <c r="K126" s="271"/>
      <c r="L126" s="272">
        <v>5.17</v>
      </c>
      <c r="M126" s="273">
        <f t="shared" si="5"/>
        <v>0</v>
      </c>
    </row>
    <row r="127" spans="1:13" s="35" customFormat="1" ht="12.75" x14ac:dyDescent="0.2">
      <c r="A127" s="31">
        <v>43746</v>
      </c>
      <c r="B127" s="32" t="s">
        <v>144</v>
      </c>
      <c r="C127" s="33" t="s">
        <v>619</v>
      </c>
      <c r="D127" s="34" t="s">
        <v>620</v>
      </c>
      <c r="E127" s="266">
        <v>489.7</v>
      </c>
      <c r="F127" s="267">
        <v>0</v>
      </c>
      <c r="G127" s="268">
        <f t="shared" si="3"/>
        <v>0</v>
      </c>
      <c r="H127" s="266">
        <v>489.7</v>
      </c>
      <c r="I127" s="269">
        <v>0</v>
      </c>
      <c r="J127" s="268">
        <f t="shared" si="4"/>
        <v>0</v>
      </c>
      <c r="K127" s="271"/>
      <c r="L127" s="272">
        <v>5.83</v>
      </c>
      <c r="M127" s="273">
        <f t="shared" si="5"/>
        <v>0</v>
      </c>
    </row>
    <row r="128" spans="1:13" s="35" customFormat="1" ht="12.75" x14ac:dyDescent="0.2">
      <c r="A128" s="31">
        <v>43895</v>
      </c>
      <c r="B128" s="32" t="s">
        <v>45</v>
      </c>
      <c r="C128" s="33" t="s">
        <v>621</v>
      </c>
      <c r="D128" s="34" t="s">
        <v>153</v>
      </c>
      <c r="E128" s="266">
        <v>168.15</v>
      </c>
      <c r="F128" s="267">
        <v>0</v>
      </c>
      <c r="G128" s="268">
        <f t="shared" si="3"/>
        <v>0</v>
      </c>
      <c r="H128" s="266">
        <v>168.15</v>
      </c>
      <c r="I128" s="269">
        <v>0</v>
      </c>
      <c r="J128" s="268">
        <f t="shared" si="4"/>
        <v>0</v>
      </c>
      <c r="K128" s="271"/>
      <c r="L128" s="272">
        <v>5.87</v>
      </c>
      <c r="M128" s="273">
        <f t="shared" si="5"/>
        <v>0</v>
      </c>
    </row>
    <row r="129" spans="1:13" s="35" customFormat="1" ht="12.75" x14ac:dyDescent="0.2">
      <c r="A129" s="31">
        <v>44273</v>
      </c>
      <c r="B129" s="32" t="s">
        <v>45</v>
      </c>
      <c r="C129" s="33" t="s">
        <v>159</v>
      </c>
      <c r="D129" s="34" t="s">
        <v>155</v>
      </c>
      <c r="E129" s="266">
        <v>627.76</v>
      </c>
      <c r="F129" s="267">
        <v>19</v>
      </c>
      <c r="G129" s="268">
        <f t="shared" si="3"/>
        <v>11927.44</v>
      </c>
      <c r="H129" s="266">
        <v>627.76</v>
      </c>
      <c r="I129" s="269">
        <v>19</v>
      </c>
      <c r="J129" s="268">
        <f t="shared" si="4"/>
        <v>11927.44</v>
      </c>
      <c r="K129" s="271"/>
      <c r="L129" s="272">
        <v>3.58</v>
      </c>
      <c r="M129" s="273">
        <f t="shared" si="5"/>
        <v>0</v>
      </c>
    </row>
    <row r="130" spans="1:13" s="35" customFormat="1" ht="12.75" x14ac:dyDescent="0.2">
      <c r="A130" s="31">
        <v>44544</v>
      </c>
      <c r="B130" s="32" t="s">
        <v>48</v>
      </c>
      <c r="C130" s="33" t="s">
        <v>161</v>
      </c>
      <c r="D130" s="34" t="s">
        <v>495</v>
      </c>
      <c r="E130" s="266">
        <v>5.83</v>
      </c>
      <c r="F130" s="267">
        <v>120</v>
      </c>
      <c r="G130" s="268">
        <f t="shared" si="3"/>
        <v>699.6</v>
      </c>
      <c r="H130" s="266">
        <v>5.83</v>
      </c>
      <c r="I130" s="269">
        <v>120</v>
      </c>
      <c r="J130" s="268">
        <f t="shared" si="4"/>
        <v>699.6</v>
      </c>
      <c r="K130" s="271"/>
      <c r="L130" s="272">
        <v>24.78</v>
      </c>
      <c r="M130" s="273">
        <f t="shared" si="5"/>
        <v>0</v>
      </c>
    </row>
    <row r="131" spans="1:13" s="35" customFormat="1" ht="12.75" x14ac:dyDescent="0.2">
      <c r="A131" s="31">
        <v>44477</v>
      </c>
      <c r="B131" s="32" t="s">
        <v>48</v>
      </c>
      <c r="C131" s="33" t="s">
        <v>162</v>
      </c>
      <c r="D131" s="34" t="s">
        <v>157</v>
      </c>
      <c r="E131" s="266">
        <v>5.17</v>
      </c>
      <c r="F131" s="267">
        <v>132</v>
      </c>
      <c r="G131" s="268">
        <f t="shared" si="3"/>
        <v>682.43999999999994</v>
      </c>
      <c r="H131" s="266">
        <v>5.17</v>
      </c>
      <c r="I131" s="269">
        <v>105</v>
      </c>
      <c r="J131" s="268">
        <f t="shared" si="4"/>
        <v>542.85</v>
      </c>
      <c r="K131" s="271"/>
      <c r="L131" s="272">
        <v>23</v>
      </c>
      <c r="M131" s="273">
        <f t="shared" si="5"/>
        <v>0</v>
      </c>
    </row>
    <row r="132" spans="1:13" s="35" customFormat="1" ht="12.75" x14ac:dyDescent="0.2">
      <c r="A132" s="31">
        <v>44544</v>
      </c>
      <c r="B132" s="32" t="s">
        <v>48</v>
      </c>
      <c r="C132" s="33" t="s">
        <v>163</v>
      </c>
      <c r="D132" s="34" t="s">
        <v>494</v>
      </c>
      <c r="E132" s="266">
        <v>5.83</v>
      </c>
      <c r="F132" s="267">
        <v>120</v>
      </c>
      <c r="G132" s="268">
        <f t="shared" si="3"/>
        <v>699.6</v>
      </c>
      <c r="H132" s="266">
        <v>5.83</v>
      </c>
      <c r="I132" s="269">
        <v>120</v>
      </c>
      <c r="J132" s="268">
        <f t="shared" si="4"/>
        <v>699.6</v>
      </c>
      <c r="K132" s="271"/>
      <c r="L132" s="272">
        <v>265</v>
      </c>
      <c r="M132" s="273">
        <f t="shared" si="5"/>
        <v>0</v>
      </c>
    </row>
    <row r="133" spans="1:13" s="35" customFormat="1" ht="12.75" x14ac:dyDescent="0.2">
      <c r="A133" s="31">
        <v>44544</v>
      </c>
      <c r="B133" s="32" t="s">
        <v>48</v>
      </c>
      <c r="C133" s="33" t="s">
        <v>164</v>
      </c>
      <c r="D133" s="34" t="s">
        <v>160</v>
      </c>
      <c r="E133" s="266">
        <v>5.87</v>
      </c>
      <c r="F133" s="267">
        <v>125</v>
      </c>
      <c r="G133" s="268">
        <f t="shared" si="3"/>
        <v>733.75</v>
      </c>
      <c r="H133" s="266">
        <v>5.87</v>
      </c>
      <c r="I133" s="269">
        <v>123</v>
      </c>
      <c r="J133" s="268">
        <f t="shared" si="4"/>
        <v>722.01</v>
      </c>
      <c r="K133" s="271"/>
      <c r="L133" s="272">
        <v>542.79999999999995</v>
      </c>
      <c r="M133" s="273">
        <f t="shared" si="5"/>
        <v>0</v>
      </c>
    </row>
    <row r="134" spans="1:13" s="35" customFormat="1" ht="12.75" x14ac:dyDescent="0.2">
      <c r="A134" s="31">
        <v>44544</v>
      </c>
      <c r="B134" s="32" t="s">
        <v>48</v>
      </c>
      <c r="C134" s="33" t="s">
        <v>167</v>
      </c>
      <c r="D134" s="34" t="s">
        <v>493</v>
      </c>
      <c r="E134" s="266">
        <v>3.58</v>
      </c>
      <c r="F134" s="267">
        <v>120</v>
      </c>
      <c r="G134" s="268">
        <f t="shared" si="3"/>
        <v>429.6</v>
      </c>
      <c r="H134" s="266">
        <v>3.58</v>
      </c>
      <c r="I134" s="269">
        <v>120</v>
      </c>
      <c r="J134" s="268">
        <f t="shared" si="4"/>
        <v>429.6</v>
      </c>
      <c r="K134" s="271"/>
      <c r="L134" s="272">
        <v>413</v>
      </c>
      <c r="M134" s="273">
        <f t="shared" si="5"/>
        <v>0</v>
      </c>
    </row>
    <row r="135" spans="1:13" s="35" customFormat="1" ht="12.75" x14ac:dyDescent="0.2">
      <c r="A135" s="31">
        <v>44265</v>
      </c>
      <c r="B135" s="32" t="s">
        <v>137</v>
      </c>
      <c r="C135" s="33" t="s">
        <v>622</v>
      </c>
      <c r="D135" s="34" t="s">
        <v>623</v>
      </c>
      <c r="E135" s="266">
        <v>24.78</v>
      </c>
      <c r="F135" s="267">
        <v>0</v>
      </c>
      <c r="G135" s="268">
        <f t="shared" si="3"/>
        <v>0</v>
      </c>
      <c r="H135" s="266">
        <v>24.78</v>
      </c>
      <c r="I135" s="269">
        <v>0</v>
      </c>
      <c r="J135" s="268">
        <f t="shared" si="4"/>
        <v>0</v>
      </c>
      <c r="K135" s="271"/>
      <c r="L135" s="272">
        <v>11.8</v>
      </c>
      <c r="M135" s="273">
        <f t="shared" si="5"/>
        <v>0</v>
      </c>
    </row>
    <row r="136" spans="1:13" s="35" customFormat="1" ht="12.75" x14ac:dyDescent="0.2">
      <c r="A136" s="31">
        <v>44364</v>
      </c>
      <c r="B136" s="32" t="s">
        <v>456</v>
      </c>
      <c r="C136" s="33" t="s">
        <v>169</v>
      </c>
      <c r="D136" s="34" t="s">
        <v>492</v>
      </c>
      <c r="E136" s="266">
        <v>39</v>
      </c>
      <c r="F136" s="267">
        <v>7</v>
      </c>
      <c r="G136" s="268">
        <f t="shared" si="3"/>
        <v>273</v>
      </c>
      <c r="H136" s="266">
        <v>39</v>
      </c>
      <c r="I136" s="269">
        <v>4</v>
      </c>
      <c r="J136" s="268">
        <f t="shared" si="4"/>
        <v>156</v>
      </c>
      <c r="K136" s="271"/>
      <c r="L136" s="272">
        <v>430.7</v>
      </c>
      <c r="M136" s="273">
        <f t="shared" si="5"/>
        <v>0</v>
      </c>
    </row>
    <row r="137" spans="1:13" s="35" customFormat="1" ht="12.75" x14ac:dyDescent="0.2">
      <c r="A137" s="31">
        <v>44364</v>
      </c>
      <c r="B137" s="32" t="s">
        <v>456</v>
      </c>
      <c r="C137" s="33" t="s">
        <v>171</v>
      </c>
      <c r="D137" s="34" t="s">
        <v>343</v>
      </c>
      <c r="E137" s="266">
        <v>23</v>
      </c>
      <c r="F137" s="267">
        <v>18</v>
      </c>
      <c r="G137" s="268">
        <f t="shared" si="3"/>
        <v>414</v>
      </c>
      <c r="H137" s="266">
        <v>23</v>
      </c>
      <c r="I137" s="269">
        <v>15</v>
      </c>
      <c r="J137" s="268">
        <f t="shared" si="4"/>
        <v>345</v>
      </c>
      <c r="K137" s="271"/>
      <c r="L137" s="272">
        <v>276.12</v>
      </c>
      <c r="M137" s="273">
        <f t="shared" si="5"/>
        <v>0</v>
      </c>
    </row>
    <row r="138" spans="1:13" s="35" customFormat="1" ht="12.75" x14ac:dyDescent="0.2">
      <c r="A138" s="31">
        <v>44477</v>
      </c>
      <c r="B138" s="32" t="s">
        <v>456</v>
      </c>
      <c r="C138" s="33" t="s">
        <v>172</v>
      </c>
      <c r="D138" s="34" t="s">
        <v>165</v>
      </c>
      <c r="E138" s="266">
        <v>265</v>
      </c>
      <c r="F138" s="267">
        <v>12</v>
      </c>
      <c r="G138" s="268">
        <f t="shared" si="3"/>
        <v>3180</v>
      </c>
      <c r="H138" s="266">
        <v>265</v>
      </c>
      <c r="I138" s="269">
        <v>12</v>
      </c>
      <c r="J138" s="268">
        <f t="shared" si="4"/>
        <v>3180</v>
      </c>
      <c r="K138" s="271"/>
      <c r="L138" s="272">
        <v>253.7</v>
      </c>
      <c r="M138" s="273">
        <f t="shared" si="5"/>
        <v>0</v>
      </c>
    </row>
    <row r="139" spans="1:13" s="35" customFormat="1" ht="12.75" x14ac:dyDescent="0.2">
      <c r="A139" s="31">
        <v>44123</v>
      </c>
      <c r="B139" s="32" t="s">
        <v>26</v>
      </c>
      <c r="C139" s="33" t="s">
        <v>174</v>
      </c>
      <c r="D139" s="34" t="s">
        <v>168</v>
      </c>
      <c r="E139" s="266">
        <v>542.79999999999995</v>
      </c>
      <c r="F139" s="267">
        <v>3</v>
      </c>
      <c r="G139" s="268">
        <f t="shared" si="3"/>
        <v>1628.3999999999999</v>
      </c>
      <c r="H139" s="266">
        <v>542.79999999999995</v>
      </c>
      <c r="I139" s="269">
        <v>3</v>
      </c>
      <c r="J139" s="268">
        <f t="shared" si="4"/>
        <v>1628.3999999999999</v>
      </c>
      <c r="K139" s="271"/>
      <c r="L139" s="272">
        <v>498</v>
      </c>
      <c r="M139" s="273">
        <f t="shared" si="5"/>
        <v>0</v>
      </c>
    </row>
    <row r="140" spans="1:13" s="35" customFormat="1" ht="12.75" x14ac:dyDescent="0.2">
      <c r="A140" s="31">
        <v>43746</v>
      </c>
      <c r="B140" s="32" t="s">
        <v>624</v>
      </c>
      <c r="C140" s="33" t="s">
        <v>625</v>
      </c>
      <c r="D140" s="34" t="s">
        <v>626</v>
      </c>
      <c r="E140" s="275">
        <v>413</v>
      </c>
      <c r="F140" s="267">
        <v>0</v>
      </c>
      <c r="G140" s="268">
        <f t="shared" si="3"/>
        <v>0</v>
      </c>
      <c r="H140" s="275">
        <v>413</v>
      </c>
      <c r="I140" s="269">
        <v>0</v>
      </c>
      <c r="J140" s="268">
        <f t="shared" si="4"/>
        <v>0</v>
      </c>
      <c r="K140" s="271"/>
      <c r="L140" s="272">
        <v>300</v>
      </c>
      <c r="M140" s="273">
        <f t="shared" si="5"/>
        <v>0</v>
      </c>
    </row>
    <row r="141" spans="1:13" s="35" customFormat="1" ht="12.75" x14ac:dyDescent="0.2">
      <c r="A141" s="31">
        <v>43895</v>
      </c>
      <c r="B141" s="32" t="s">
        <v>48</v>
      </c>
      <c r="C141" s="33" t="s">
        <v>175</v>
      </c>
      <c r="D141" s="34" t="s">
        <v>170</v>
      </c>
      <c r="E141" s="274">
        <v>11.8</v>
      </c>
      <c r="F141" s="267">
        <v>33</v>
      </c>
      <c r="G141" s="268">
        <f t="shared" ref="G141:G204" si="6">E141*F141</f>
        <v>389.40000000000003</v>
      </c>
      <c r="H141" s="274">
        <v>11.8</v>
      </c>
      <c r="I141" s="269">
        <v>32</v>
      </c>
      <c r="J141" s="268">
        <f t="shared" si="4"/>
        <v>377.6</v>
      </c>
      <c r="K141" s="271"/>
      <c r="L141" s="272">
        <v>383.5</v>
      </c>
      <c r="M141" s="273">
        <f t="shared" si="5"/>
        <v>0</v>
      </c>
    </row>
    <row r="142" spans="1:13" s="35" customFormat="1" ht="12.75" x14ac:dyDescent="0.2">
      <c r="A142" s="31">
        <v>43746</v>
      </c>
      <c r="B142" s="32" t="s">
        <v>144</v>
      </c>
      <c r="C142" s="33" t="s">
        <v>627</v>
      </c>
      <c r="D142" s="34" t="s">
        <v>628</v>
      </c>
      <c r="E142" s="266">
        <v>430.7</v>
      </c>
      <c r="F142" s="267">
        <v>0</v>
      </c>
      <c r="G142" s="268">
        <f t="shared" si="6"/>
        <v>0</v>
      </c>
      <c r="H142" s="266">
        <v>430.7</v>
      </c>
      <c r="I142" s="269">
        <v>0</v>
      </c>
      <c r="J142" s="268">
        <f t="shared" ref="J142:J205" si="7">H142*I142</f>
        <v>0</v>
      </c>
      <c r="K142" s="271"/>
      <c r="L142" s="272">
        <v>64.900000000000006</v>
      </c>
      <c r="M142" s="273">
        <f t="shared" ref="M142:M205" si="8">+K142*L142</f>
        <v>0</v>
      </c>
    </row>
    <row r="143" spans="1:13" s="35" customFormat="1" ht="12.75" x14ac:dyDescent="0.2">
      <c r="A143" s="31">
        <v>44123</v>
      </c>
      <c r="B143" s="32" t="s">
        <v>26</v>
      </c>
      <c r="C143" s="33" t="s">
        <v>629</v>
      </c>
      <c r="D143" s="34" t="s">
        <v>173</v>
      </c>
      <c r="E143" s="266">
        <v>276.12</v>
      </c>
      <c r="F143" s="267">
        <v>0</v>
      </c>
      <c r="G143" s="268">
        <f t="shared" si="6"/>
        <v>0</v>
      </c>
      <c r="H143" s="266">
        <v>276.12</v>
      </c>
      <c r="I143" s="269">
        <v>0</v>
      </c>
      <c r="J143" s="268">
        <f t="shared" si="7"/>
        <v>0</v>
      </c>
      <c r="K143" s="271"/>
      <c r="L143" s="272">
        <v>419.89999999999992</v>
      </c>
      <c r="M143" s="273">
        <f t="shared" si="8"/>
        <v>0</v>
      </c>
    </row>
    <row r="144" spans="1:13" s="35" customFormat="1" ht="12.75" x14ac:dyDescent="0.2">
      <c r="A144" s="31">
        <v>44000</v>
      </c>
      <c r="B144" s="32" t="s">
        <v>166</v>
      </c>
      <c r="C144" s="33" t="s">
        <v>630</v>
      </c>
      <c r="D144" s="36" t="s">
        <v>631</v>
      </c>
      <c r="E144" s="274">
        <v>253.7</v>
      </c>
      <c r="F144" s="267">
        <v>0</v>
      </c>
      <c r="G144" s="268">
        <f t="shared" si="6"/>
        <v>0</v>
      </c>
      <c r="H144" s="274">
        <v>253.7</v>
      </c>
      <c r="I144" s="269">
        <v>0</v>
      </c>
      <c r="J144" s="268">
        <f t="shared" si="7"/>
        <v>0</v>
      </c>
      <c r="K144" s="271"/>
      <c r="L144" s="272">
        <v>24.4</v>
      </c>
      <c r="M144" s="273">
        <f t="shared" si="8"/>
        <v>0</v>
      </c>
    </row>
    <row r="145" spans="1:13" s="35" customFormat="1" ht="12.75" x14ac:dyDescent="0.2">
      <c r="A145" s="31">
        <v>44477</v>
      </c>
      <c r="B145" s="32" t="s">
        <v>48</v>
      </c>
      <c r="C145" s="33" t="s">
        <v>632</v>
      </c>
      <c r="D145" s="34" t="s">
        <v>633</v>
      </c>
      <c r="E145" s="274">
        <v>498</v>
      </c>
      <c r="F145" s="267">
        <v>0</v>
      </c>
      <c r="G145" s="268">
        <f t="shared" si="6"/>
        <v>0</v>
      </c>
      <c r="H145" s="274">
        <v>498</v>
      </c>
      <c r="I145" s="269">
        <v>0</v>
      </c>
      <c r="J145" s="268">
        <f t="shared" si="7"/>
        <v>0</v>
      </c>
      <c r="K145" s="271"/>
      <c r="L145" s="272">
        <v>43</v>
      </c>
      <c r="M145" s="273">
        <f t="shared" si="8"/>
        <v>0</v>
      </c>
    </row>
    <row r="146" spans="1:13" s="35" customFormat="1" ht="12.75" x14ac:dyDescent="0.2">
      <c r="A146" s="280">
        <v>44503</v>
      </c>
      <c r="B146" s="32" t="s">
        <v>23</v>
      </c>
      <c r="C146" s="33" t="s">
        <v>179</v>
      </c>
      <c r="D146" s="34" t="s">
        <v>176</v>
      </c>
      <c r="E146" s="266">
        <v>300</v>
      </c>
      <c r="F146" s="267">
        <v>1</v>
      </c>
      <c r="G146" s="268">
        <f t="shared" si="6"/>
        <v>300</v>
      </c>
      <c r="H146" s="266">
        <v>300</v>
      </c>
      <c r="I146" s="269">
        <v>1</v>
      </c>
      <c r="J146" s="268">
        <f t="shared" si="7"/>
        <v>300</v>
      </c>
      <c r="K146" s="271"/>
      <c r="L146" s="272">
        <v>5.55</v>
      </c>
      <c r="M146" s="273">
        <f t="shared" si="8"/>
        <v>0</v>
      </c>
    </row>
    <row r="147" spans="1:13" s="35" customFormat="1" ht="12.75" x14ac:dyDescent="0.2">
      <c r="A147" s="280">
        <v>43909</v>
      </c>
      <c r="B147" s="32" t="s">
        <v>23</v>
      </c>
      <c r="C147" s="33" t="s">
        <v>180</v>
      </c>
      <c r="D147" s="34" t="s">
        <v>177</v>
      </c>
      <c r="E147" s="266">
        <v>383.5</v>
      </c>
      <c r="F147" s="267">
        <v>1</v>
      </c>
      <c r="G147" s="268">
        <f t="shared" si="6"/>
        <v>383.5</v>
      </c>
      <c r="H147" s="266">
        <v>383.5</v>
      </c>
      <c r="I147" s="269">
        <v>1</v>
      </c>
      <c r="J147" s="268">
        <f t="shared" si="7"/>
        <v>383.5</v>
      </c>
      <c r="K147" s="271"/>
      <c r="L147" s="272">
        <v>1939.61</v>
      </c>
      <c r="M147" s="273">
        <f t="shared" si="8"/>
        <v>0</v>
      </c>
    </row>
    <row r="148" spans="1:13" s="35" customFormat="1" ht="12.75" x14ac:dyDescent="0.2">
      <c r="A148" s="280">
        <v>43895</v>
      </c>
      <c r="B148" s="32" t="s">
        <v>48</v>
      </c>
      <c r="C148" s="33" t="s">
        <v>634</v>
      </c>
      <c r="D148" s="34" t="s">
        <v>635</v>
      </c>
      <c r="E148" s="266">
        <v>64.900000000000006</v>
      </c>
      <c r="F148" s="267">
        <v>0</v>
      </c>
      <c r="G148" s="268">
        <f t="shared" si="6"/>
        <v>0</v>
      </c>
      <c r="H148" s="266">
        <v>64.900000000000006</v>
      </c>
      <c r="I148" s="269">
        <v>0</v>
      </c>
      <c r="J148" s="268">
        <f t="shared" si="7"/>
        <v>0</v>
      </c>
      <c r="K148" s="271"/>
      <c r="L148" s="272">
        <v>124.37</v>
      </c>
      <c r="M148" s="273">
        <f t="shared" si="8"/>
        <v>0</v>
      </c>
    </row>
    <row r="149" spans="1:13" s="35" customFormat="1" ht="12.75" x14ac:dyDescent="0.2">
      <c r="A149" s="280">
        <v>43909</v>
      </c>
      <c r="B149" s="32" t="s">
        <v>23</v>
      </c>
      <c r="C149" s="33" t="s">
        <v>636</v>
      </c>
      <c r="D149" s="34" t="s">
        <v>637</v>
      </c>
      <c r="E149" s="266">
        <v>419.89999999999992</v>
      </c>
      <c r="F149" s="267">
        <v>0</v>
      </c>
      <c r="G149" s="268">
        <f t="shared" si="6"/>
        <v>0</v>
      </c>
      <c r="H149" s="266">
        <v>419.89999999999992</v>
      </c>
      <c r="I149" s="269">
        <v>0</v>
      </c>
      <c r="J149" s="268">
        <f t="shared" si="7"/>
        <v>0</v>
      </c>
      <c r="K149" s="271"/>
      <c r="L149" s="272">
        <v>88.5</v>
      </c>
      <c r="M149" s="273">
        <f t="shared" si="8"/>
        <v>0</v>
      </c>
    </row>
    <row r="150" spans="1:13" s="35" customFormat="1" ht="12.75" x14ac:dyDescent="0.2">
      <c r="A150" s="280">
        <v>44364</v>
      </c>
      <c r="B150" s="32" t="s">
        <v>456</v>
      </c>
      <c r="C150" s="33" t="s">
        <v>182</v>
      </c>
      <c r="D150" s="34" t="s">
        <v>344</v>
      </c>
      <c r="E150" s="266">
        <v>24.4</v>
      </c>
      <c r="F150" s="267">
        <v>60</v>
      </c>
      <c r="G150" s="268">
        <f t="shared" si="6"/>
        <v>1464</v>
      </c>
      <c r="H150" s="266">
        <v>24.4</v>
      </c>
      <c r="I150" s="269">
        <v>60</v>
      </c>
      <c r="J150" s="268">
        <f t="shared" si="7"/>
        <v>1464</v>
      </c>
      <c r="K150" s="271"/>
      <c r="L150" s="272">
        <v>472</v>
      </c>
      <c r="M150" s="273">
        <f t="shared" si="8"/>
        <v>0</v>
      </c>
    </row>
    <row r="151" spans="1:13" s="35" customFormat="1" ht="12.75" x14ac:dyDescent="0.2">
      <c r="A151" s="280">
        <v>44265</v>
      </c>
      <c r="B151" s="32" t="s">
        <v>456</v>
      </c>
      <c r="C151" s="33" t="s">
        <v>638</v>
      </c>
      <c r="D151" s="34" t="s">
        <v>639</v>
      </c>
      <c r="E151" s="274">
        <v>43</v>
      </c>
      <c r="F151" s="267">
        <v>0</v>
      </c>
      <c r="G151" s="268">
        <f t="shared" si="6"/>
        <v>0</v>
      </c>
      <c r="H151" s="274">
        <v>43</v>
      </c>
      <c r="I151" s="269">
        <v>0</v>
      </c>
      <c r="J151" s="268">
        <f t="shared" si="7"/>
        <v>0</v>
      </c>
      <c r="K151" s="271"/>
      <c r="L151" s="272">
        <v>224.2</v>
      </c>
      <c r="M151" s="273">
        <f t="shared" si="8"/>
        <v>0</v>
      </c>
    </row>
    <row r="152" spans="1:13" s="35" customFormat="1" ht="12.75" x14ac:dyDescent="0.2">
      <c r="A152" s="280">
        <v>44503</v>
      </c>
      <c r="B152" s="32" t="s">
        <v>23</v>
      </c>
      <c r="C152" s="33" t="s">
        <v>184</v>
      </c>
      <c r="D152" s="34" t="s">
        <v>181</v>
      </c>
      <c r="E152" s="266">
        <v>5.55</v>
      </c>
      <c r="F152" s="267">
        <v>86</v>
      </c>
      <c r="G152" s="268">
        <f t="shared" si="6"/>
        <v>477.3</v>
      </c>
      <c r="H152" s="266">
        <v>5.55</v>
      </c>
      <c r="I152" s="269">
        <v>59</v>
      </c>
      <c r="J152" s="268">
        <f t="shared" si="7"/>
        <v>327.45</v>
      </c>
      <c r="K152" s="271"/>
      <c r="L152" s="272">
        <v>73.75</v>
      </c>
      <c r="M152" s="273">
        <f t="shared" si="8"/>
        <v>0</v>
      </c>
    </row>
    <row r="153" spans="1:13" s="35" customFormat="1" ht="12.75" x14ac:dyDescent="0.2">
      <c r="A153" s="280">
        <v>43622</v>
      </c>
      <c r="B153" s="32" t="s">
        <v>29</v>
      </c>
      <c r="C153" s="33" t="s">
        <v>640</v>
      </c>
      <c r="D153" s="34" t="s">
        <v>641</v>
      </c>
      <c r="E153" s="274">
        <v>1939.61</v>
      </c>
      <c r="F153" s="267">
        <v>0</v>
      </c>
      <c r="G153" s="268">
        <f t="shared" si="6"/>
        <v>0</v>
      </c>
      <c r="H153" s="274">
        <v>1939.61</v>
      </c>
      <c r="I153" s="269">
        <v>0</v>
      </c>
      <c r="J153" s="268">
        <f t="shared" si="7"/>
        <v>0</v>
      </c>
      <c r="K153" s="271"/>
      <c r="L153" s="272">
        <v>98.333333300000007</v>
      </c>
      <c r="M153" s="273">
        <f t="shared" si="8"/>
        <v>0</v>
      </c>
    </row>
    <row r="154" spans="1:13" s="35" customFormat="1" ht="12.75" x14ac:dyDescent="0.2">
      <c r="A154" s="280">
        <v>43712</v>
      </c>
      <c r="B154" s="32" t="s">
        <v>26</v>
      </c>
      <c r="C154" s="33" t="s">
        <v>642</v>
      </c>
      <c r="D154" s="34" t="s">
        <v>643</v>
      </c>
      <c r="E154" s="274">
        <v>124.37</v>
      </c>
      <c r="F154" s="267">
        <v>0</v>
      </c>
      <c r="G154" s="268">
        <f t="shared" si="6"/>
        <v>0</v>
      </c>
      <c r="H154" s="274">
        <v>124.37</v>
      </c>
      <c r="I154" s="269">
        <v>0</v>
      </c>
      <c r="J154" s="268">
        <f t="shared" si="7"/>
        <v>0</v>
      </c>
      <c r="K154" s="271"/>
      <c r="L154" s="272">
        <v>3304</v>
      </c>
      <c r="M154" s="273">
        <f t="shared" si="8"/>
        <v>0</v>
      </c>
    </row>
    <row r="155" spans="1:13" s="35" customFormat="1" ht="12.75" x14ac:dyDescent="0.2">
      <c r="A155" s="280">
        <v>43909</v>
      </c>
      <c r="B155" s="32" t="s">
        <v>26</v>
      </c>
      <c r="C155" s="33" t="s">
        <v>188</v>
      </c>
      <c r="D155" s="34" t="s">
        <v>183</v>
      </c>
      <c r="E155" s="266">
        <v>88.5</v>
      </c>
      <c r="F155" s="267">
        <v>6</v>
      </c>
      <c r="G155" s="268">
        <f t="shared" si="6"/>
        <v>531</v>
      </c>
      <c r="H155" s="266">
        <v>88.5</v>
      </c>
      <c r="I155" s="269">
        <v>6</v>
      </c>
      <c r="J155" s="268">
        <f t="shared" si="7"/>
        <v>531</v>
      </c>
      <c r="K155" s="271"/>
      <c r="L155" s="272">
        <v>69.62</v>
      </c>
      <c r="M155" s="273">
        <f t="shared" si="8"/>
        <v>0</v>
      </c>
    </row>
    <row r="156" spans="1:13" s="35" customFormat="1" ht="12.75" x14ac:dyDescent="0.2">
      <c r="A156" s="280">
        <v>44544</v>
      </c>
      <c r="B156" s="32" t="s">
        <v>45</v>
      </c>
      <c r="C156" s="33" t="s">
        <v>644</v>
      </c>
      <c r="D156" s="34" t="s">
        <v>645</v>
      </c>
      <c r="E156" s="266">
        <v>472</v>
      </c>
      <c r="F156" s="267">
        <v>0</v>
      </c>
      <c r="G156" s="268">
        <f t="shared" si="6"/>
        <v>0</v>
      </c>
      <c r="H156" s="266">
        <v>472</v>
      </c>
      <c r="I156" s="269">
        <v>0</v>
      </c>
      <c r="J156" s="268">
        <f t="shared" si="7"/>
        <v>0</v>
      </c>
      <c r="K156" s="271"/>
      <c r="L156" s="272">
        <v>39</v>
      </c>
      <c r="M156" s="273">
        <f t="shared" si="8"/>
        <v>0</v>
      </c>
    </row>
    <row r="157" spans="1:13" s="35" customFormat="1" ht="12.75" x14ac:dyDescent="0.2">
      <c r="A157" s="280">
        <v>43909</v>
      </c>
      <c r="B157" s="32" t="s">
        <v>26</v>
      </c>
      <c r="C157" s="33" t="s">
        <v>646</v>
      </c>
      <c r="D157" s="34" t="s">
        <v>647</v>
      </c>
      <c r="E157" s="266">
        <v>224.2</v>
      </c>
      <c r="F157" s="267">
        <v>0</v>
      </c>
      <c r="G157" s="268">
        <f t="shared" si="6"/>
        <v>0</v>
      </c>
      <c r="H157" s="266">
        <v>224.2</v>
      </c>
      <c r="I157" s="269">
        <v>0</v>
      </c>
      <c r="J157" s="268">
        <f t="shared" si="7"/>
        <v>0</v>
      </c>
      <c r="K157" s="271"/>
      <c r="L157" s="272">
        <v>200</v>
      </c>
      <c r="M157" s="273">
        <f t="shared" si="8"/>
        <v>0</v>
      </c>
    </row>
    <row r="158" spans="1:13" s="35" customFormat="1" ht="12.75" x14ac:dyDescent="0.2">
      <c r="A158" s="280">
        <v>43594</v>
      </c>
      <c r="B158" s="32" t="s">
        <v>26</v>
      </c>
      <c r="C158" s="33" t="s">
        <v>190</v>
      </c>
      <c r="D158" s="34" t="s">
        <v>185</v>
      </c>
      <c r="E158" s="266">
        <v>73.75</v>
      </c>
      <c r="F158" s="267">
        <v>3</v>
      </c>
      <c r="G158" s="268">
        <f t="shared" si="6"/>
        <v>221.25</v>
      </c>
      <c r="H158" s="266">
        <v>73.75</v>
      </c>
      <c r="I158" s="269">
        <v>3</v>
      </c>
      <c r="J158" s="268">
        <f t="shared" si="7"/>
        <v>221.25</v>
      </c>
      <c r="K158" s="271"/>
      <c r="L158" s="272">
        <v>312.7</v>
      </c>
      <c r="M158" s="273">
        <f t="shared" si="8"/>
        <v>0</v>
      </c>
    </row>
    <row r="159" spans="1:13" s="35" customFormat="1" ht="12.75" x14ac:dyDescent="0.2">
      <c r="A159" s="280">
        <v>44123</v>
      </c>
      <c r="B159" s="32" t="s">
        <v>456</v>
      </c>
      <c r="C159" s="33" t="s">
        <v>192</v>
      </c>
      <c r="D159" s="34" t="s">
        <v>491</v>
      </c>
      <c r="E159" s="266">
        <v>98.333333300000007</v>
      </c>
      <c r="F159" s="267">
        <v>15</v>
      </c>
      <c r="G159" s="268">
        <f t="shared" si="6"/>
        <v>1474.9999995000001</v>
      </c>
      <c r="H159" s="266">
        <v>98.333333300000007</v>
      </c>
      <c r="I159" s="269">
        <v>13</v>
      </c>
      <c r="J159" s="268">
        <f t="shared" si="7"/>
        <v>1278.3333329000002</v>
      </c>
      <c r="K159" s="271"/>
      <c r="L159" s="272">
        <v>800</v>
      </c>
      <c r="M159" s="273">
        <f t="shared" si="8"/>
        <v>0</v>
      </c>
    </row>
    <row r="160" spans="1:13" s="35" customFormat="1" ht="12.75" x14ac:dyDescent="0.2">
      <c r="A160" s="280">
        <v>43563</v>
      </c>
      <c r="B160" s="32" t="s">
        <v>137</v>
      </c>
      <c r="C160" s="33" t="s">
        <v>648</v>
      </c>
      <c r="D160" s="34" t="s">
        <v>649</v>
      </c>
      <c r="E160" s="266">
        <v>3304</v>
      </c>
      <c r="F160" s="267">
        <v>0</v>
      </c>
      <c r="G160" s="268">
        <f t="shared" si="6"/>
        <v>0</v>
      </c>
      <c r="H160" s="266">
        <v>3304</v>
      </c>
      <c r="I160" s="269">
        <v>0</v>
      </c>
      <c r="J160" s="268">
        <f t="shared" si="7"/>
        <v>0</v>
      </c>
      <c r="K160" s="271"/>
      <c r="L160" s="272">
        <v>118.44</v>
      </c>
      <c r="M160" s="273">
        <f t="shared" si="8"/>
        <v>0</v>
      </c>
    </row>
    <row r="161" spans="1:13" s="35" customFormat="1" ht="12.75" x14ac:dyDescent="0.2">
      <c r="A161" s="280">
        <v>43909</v>
      </c>
      <c r="B161" s="32" t="s">
        <v>26</v>
      </c>
      <c r="C161" s="33" t="s">
        <v>650</v>
      </c>
      <c r="D161" s="34" t="s">
        <v>651</v>
      </c>
      <c r="E161" s="266">
        <v>69.62</v>
      </c>
      <c r="F161" s="267">
        <v>0</v>
      </c>
      <c r="G161" s="268">
        <f t="shared" si="6"/>
        <v>0</v>
      </c>
      <c r="H161" s="266">
        <v>69.62</v>
      </c>
      <c r="I161" s="269">
        <v>0</v>
      </c>
      <c r="J161" s="268">
        <f t="shared" si="7"/>
        <v>0</v>
      </c>
      <c r="K161" s="271"/>
      <c r="L161" s="272">
        <v>354</v>
      </c>
      <c r="M161" s="273">
        <f t="shared" si="8"/>
        <v>0</v>
      </c>
    </row>
    <row r="162" spans="1:13" s="35" customFormat="1" ht="12.75" x14ac:dyDescent="0.2">
      <c r="A162" s="31">
        <v>43663</v>
      </c>
      <c r="B162" s="32" t="s">
        <v>48</v>
      </c>
      <c r="C162" s="33" t="s">
        <v>194</v>
      </c>
      <c r="D162" s="34" t="s">
        <v>189</v>
      </c>
      <c r="E162" s="274">
        <v>39</v>
      </c>
      <c r="F162" s="267">
        <v>2</v>
      </c>
      <c r="G162" s="268">
        <f t="shared" si="6"/>
        <v>78</v>
      </c>
      <c r="H162" s="274">
        <v>39</v>
      </c>
      <c r="I162" s="269">
        <v>2</v>
      </c>
      <c r="J162" s="268">
        <f t="shared" si="7"/>
        <v>78</v>
      </c>
      <c r="K162" s="271"/>
      <c r="L162" s="272">
        <v>1168.2</v>
      </c>
      <c r="M162" s="273">
        <f t="shared" si="8"/>
        <v>0</v>
      </c>
    </row>
    <row r="163" spans="1:13" s="35" customFormat="1" ht="12.75" x14ac:dyDescent="0.2">
      <c r="A163" s="281">
        <v>44123</v>
      </c>
      <c r="B163" s="282" t="s">
        <v>48</v>
      </c>
      <c r="C163" s="33" t="s">
        <v>196</v>
      </c>
      <c r="D163" s="34" t="s">
        <v>191</v>
      </c>
      <c r="E163" s="274">
        <v>200</v>
      </c>
      <c r="F163" s="267">
        <v>2</v>
      </c>
      <c r="G163" s="268">
        <f t="shared" si="6"/>
        <v>400</v>
      </c>
      <c r="H163" s="274">
        <v>200</v>
      </c>
      <c r="I163" s="269">
        <v>2</v>
      </c>
      <c r="J163" s="268">
        <f t="shared" si="7"/>
        <v>400</v>
      </c>
      <c r="K163" s="271"/>
      <c r="L163" s="272">
        <v>47.2</v>
      </c>
      <c r="M163" s="273">
        <f t="shared" si="8"/>
        <v>0</v>
      </c>
    </row>
    <row r="164" spans="1:13" s="35" customFormat="1" ht="12.75" x14ac:dyDescent="0.2">
      <c r="A164" s="280">
        <v>43895</v>
      </c>
      <c r="B164" s="32" t="s">
        <v>45</v>
      </c>
      <c r="C164" s="33" t="s">
        <v>652</v>
      </c>
      <c r="D164" s="34" t="s">
        <v>653</v>
      </c>
      <c r="E164" s="266">
        <v>312.7</v>
      </c>
      <c r="F164" s="267">
        <v>0</v>
      </c>
      <c r="G164" s="268">
        <f t="shared" si="6"/>
        <v>0</v>
      </c>
      <c r="H164" s="266">
        <v>312.7</v>
      </c>
      <c r="I164" s="269">
        <v>0</v>
      </c>
      <c r="J164" s="268">
        <f t="shared" si="7"/>
        <v>0</v>
      </c>
      <c r="K164" s="271"/>
      <c r="L164" s="272">
        <v>73.16</v>
      </c>
      <c r="M164" s="273">
        <f t="shared" si="8"/>
        <v>0</v>
      </c>
    </row>
    <row r="165" spans="1:13" s="35" customFormat="1" ht="12.75" x14ac:dyDescent="0.2">
      <c r="A165" s="283">
        <v>44477</v>
      </c>
      <c r="B165" s="284" t="s">
        <v>186</v>
      </c>
      <c r="C165" s="33" t="s">
        <v>198</v>
      </c>
      <c r="D165" s="285" t="s">
        <v>193</v>
      </c>
      <c r="E165" s="274">
        <v>800</v>
      </c>
      <c r="F165" s="267">
        <v>4</v>
      </c>
      <c r="G165" s="268">
        <f t="shared" si="6"/>
        <v>3200</v>
      </c>
      <c r="H165" s="274">
        <v>800</v>
      </c>
      <c r="I165" s="269">
        <v>4</v>
      </c>
      <c r="J165" s="268">
        <f t="shared" si="7"/>
        <v>3200</v>
      </c>
      <c r="K165" s="271"/>
      <c r="L165" s="272">
        <v>47.2</v>
      </c>
      <c r="M165" s="273">
        <f t="shared" si="8"/>
        <v>0</v>
      </c>
    </row>
    <row r="166" spans="1:13" s="35" customFormat="1" ht="12.75" x14ac:dyDescent="0.2">
      <c r="A166" s="31">
        <v>43622</v>
      </c>
      <c r="B166" s="32" t="s">
        <v>144</v>
      </c>
      <c r="C166" s="33" t="s">
        <v>654</v>
      </c>
      <c r="D166" s="34" t="s">
        <v>655</v>
      </c>
      <c r="E166" s="274">
        <v>118.44</v>
      </c>
      <c r="F166" s="267">
        <v>0</v>
      </c>
      <c r="G166" s="268">
        <f t="shared" si="6"/>
        <v>0</v>
      </c>
      <c r="H166" s="274">
        <v>118.44</v>
      </c>
      <c r="I166" s="269">
        <v>0</v>
      </c>
      <c r="J166" s="268">
        <f t="shared" si="7"/>
        <v>0</v>
      </c>
      <c r="K166" s="271"/>
      <c r="L166" s="272">
        <v>60</v>
      </c>
      <c r="M166" s="273">
        <f t="shared" si="8"/>
        <v>0</v>
      </c>
    </row>
    <row r="167" spans="1:13" s="35" customFormat="1" ht="12.75" x14ac:dyDescent="0.2">
      <c r="A167" s="31">
        <v>44544</v>
      </c>
      <c r="B167" s="32" t="s">
        <v>45</v>
      </c>
      <c r="C167" s="33" t="s">
        <v>200</v>
      </c>
      <c r="D167" s="34" t="s">
        <v>195</v>
      </c>
      <c r="E167" s="266">
        <v>354</v>
      </c>
      <c r="F167" s="267">
        <v>6</v>
      </c>
      <c r="G167" s="268">
        <f t="shared" si="6"/>
        <v>2124</v>
      </c>
      <c r="H167" s="266">
        <v>354</v>
      </c>
      <c r="I167" s="269">
        <v>4</v>
      </c>
      <c r="J167" s="268">
        <f t="shared" si="7"/>
        <v>1416</v>
      </c>
      <c r="K167" s="271"/>
      <c r="L167" s="272">
        <v>150.57</v>
      </c>
      <c r="M167" s="273">
        <f t="shared" si="8"/>
        <v>0</v>
      </c>
    </row>
    <row r="168" spans="1:13" s="35" customFormat="1" ht="12.75" x14ac:dyDescent="0.2">
      <c r="A168" s="31">
        <v>43895</v>
      </c>
      <c r="B168" s="32" t="s">
        <v>45</v>
      </c>
      <c r="C168" s="33" t="s">
        <v>656</v>
      </c>
      <c r="D168" s="34" t="s">
        <v>657</v>
      </c>
      <c r="E168" s="266">
        <v>1168.2</v>
      </c>
      <c r="F168" s="267">
        <v>0</v>
      </c>
      <c r="G168" s="268">
        <f t="shared" si="6"/>
        <v>0</v>
      </c>
      <c r="H168" s="266">
        <v>1168.2</v>
      </c>
      <c r="I168" s="269">
        <v>0</v>
      </c>
      <c r="J168" s="268">
        <f t="shared" si="7"/>
        <v>0</v>
      </c>
      <c r="K168" s="271"/>
      <c r="L168" s="272">
        <v>32.5</v>
      </c>
      <c r="M168" s="273">
        <f t="shared" si="8"/>
        <v>0</v>
      </c>
    </row>
    <row r="169" spans="1:13" s="35" customFormat="1" ht="12.75" x14ac:dyDescent="0.2">
      <c r="A169" s="31">
        <v>44487</v>
      </c>
      <c r="B169" s="32" t="s">
        <v>30</v>
      </c>
      <c r="C169" s="33" t="s">
        <v>202</v>
      </c>
      <c r="D169" s="34" t="s">
        <v>197</v>
      </c>
      <c r="E169" s="266">
        <v>47.2</v>
      </c>
      <c r="F169" s="267">
        <v>9</v>
      </c>
      <c r="G169" s="268">
        <f t="shared" si="6"/>
        <v>424.8</v>
      </c>
      <c r="H169" s="266">
        <v>47.2</v>
      </c>
      <c r="I169" s="269">
        <v>6</v>
      </c>
      <c r="J169" s="268">
        <f t="shared" si="7"/>
        <v>283.20000000000005</v>
      </c>
      <c r="K169" s="271"/>
      <c r="L169" s="272">
        <v>236</v>
      </c>
      <c r="M169" s="273">
        <f t="shared" si="8"/>
        <v>0</v>
      </c>
    </row>
    <row r="170" spans="1:13" s="35" customFormat="1" ht="13.5" thickBot="1" x14ac:dyDescent="0.25">
      <c r="A170" s="31">
        <v>43909</v>
      </c>
      <c r="B170" s="32" t="s">
        <v>45</v>
      </c>
      <c r="C170" s="33" t="s">
        <v>658</v>
      </c>
      <c r="D170" s="34" t="s">
        <v>659</v>
      </c>
      <c r="E170" s="266">
        <v>73.16</v>
      </c>
      <c r="F170" s="286">
        <v>0</v>
      </c>
      <c r="G170" s="268">
        <f t="shared" si="6"/>
        <v>0</v>
      </c>
      <c r="H170" s="266">
        <v>73.16</v>
      </c>
      <c r="I170" s="287">
        <v>0</v>
      </c>
      <c r="J170" s="268">
        <f t="shared" si="7"/>
        <v>0</v>
      </c>
      <c r="K170" s="271"/>
      <c r="L170" s="272">
        <v>9.6199999999999992</v>
      </c>
      <c r="M170" s="273">
        <f t="shared" si="8"/>
        <v>0</v>
      </c>
    </row>
    <row r="171" spans="1:13" s="35" customFormat="1" ht="12.75" x14ac:dyDescent="0.2">
      <c r="A171" s="31">
        <v>44123</v>
      </c>
      <c r="B171" s="32" t="s">
        <v>48</v>
      </c>
      <c r="C171" s="33" t="s">
        <v>204</v>
      </c>
      <c r="D171" s="34" t="s">
        <v>199</v>
      </c>
      <c r="E171" s="274">
        <v>47.2</v>
      </c>
      <c r="F171" s="288">
        <v>2</v>
      </c>
      <c r="G171" s="268">
        <f t="shared" si="6"/>
        <v>94.4</v>
      </c>
      <c r="H171" s="274">
        <v>47.2</v>
      </c>
      <c r="I171" s="289">
        <v>2</v>
      </c>
      <c r="J171" s="268">
        <f t="shared" si="7"/>
        <v>94.4</v>
      </c>
      <c r="K171" s="271"/>
      <c r="L171" s="272">
        <v>442.5</v>
      </c>
      <c r="M171" s="273">
        <f t="shared" si="8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206</v>
      </c>
      <c r="D172" s="34" t="s">
        <v>201</v>
      </c>
      <c r="E172" s="266">
        <v>60</v>
      </c>
      <c r="F172" s="267">
        <v>6</v>
      </c>
      <c r="G172" s="268">
        <f t="shared" si="6"/>
        <v>360</v>
      </c>
      <c r="H172" s="266">
        <v>60</v>
      </c>
      <c r="I172" s="269">
        <v>4</v>
      </c>
      <c r="J172" s="268">
        <f t="shared" si="7"/>
        <v>240</v>
      </c>
      <c r="K172" s="271"/>
      <c r="L172" s="272">
        <v>23.6</v>
      </c>
      <c r="M172" s="273">
        <f t="shared" si="8"/>
        <v>0</v>
      </c>
    </row>
    <row r="173" spans="1:13" s="35" customFormat="1" ht="12.75" x14ac:dyDescent="0.2">
      <c r="A173" s="31">
        <v>43594</v>
      </c>
      <c r="B173" s="32" t="s">
        <v>45</v>
      </c>
      <c r="C173" s="33" t="s">
        <v>660</v>
      </c>
      <c r="D173" s="34" t="s">
        <v>661</v>
      </c>
      <c r="E173" s="274">
        <v>150.57</v>
      </c>
      <c r="F173" s="267">
        <v>0</v>
      </c>
      <c r="G173" s="268">
        <f t="shared" si="6"/>
        <v>0</v>
      </c>
      <c r="H173" s="274">
        <v>150.57</v>
      </c>
      <c r="I173" s="269">
        <v>0</v>
      </c>
      <c r="J173" s="268">
        <f t="shared" si="7"/>
        <v>0</v>
      </c>
      <c r="K173" s="271"/>
      <c r="L173" s="272">
        <v>1001</v>
      </c>
      <c r="M173" s="273">
        <f t="shared" si="8"/>
        <v>0</v>
      </c>
    </row>
    <row r="174" spans="1:13" s="35" customFormat="1" ht="12.75" x14ac:dyDescent="0.2">
      <c r="A174" s="31">
        <v>43909</v>
      </c>
      <c r="B174" s="32" t="s">
        <v>23</v>
      </c>
      <c r="C174" s="33" t="s">
        <v>208</v>
      </c>
      <c r="D174" s="34" t="s">
        <v>203</v>
      </c>
      <c r="E174" s="266">
        <v>32.5</v>
      </c>
      <c r="F174" s="267">
        <v>4</v>
      </c>
      <c r="G174" s="268">
        <f t="shared" si="6"/>
        <v>130</v>
      </c>
      <c r="H174" s="266">
        <v>32.5</v>
      </c>
      <c r="I174" s="269">
        <v>4</v>
      </c>
      <c r="J174" s="268">
        <f t="shared" si="7"/>
        <v>130</v>
      </c>
      <c r="K174" s="271"/>
      <c r="L174" s="272">
        <v>26</v>
      </c>
      <c r="M174" s="273">
        <f t="shared" si="8"/>
        <v>0</v>
      </c>
    </row>
    <row r="175" spans="1:13" s="35" customFormat="1" ht="12.75" x14ac:dyDescent="0.2">
      <c r="A175" s="31">
        <v>43889</v>
      </c>
      <c r="B175" s="32" t="s">
        <v>29</v>
      </c>
      <c r="C175" s="33" t="s">
        <v>662</v>
      </c>
      <c r="D175" s="36" t="s">
        <v>663</v>
      </c>
      <c r="E175" s="274">
        <v>236</v>
      </c>
      <c r="F175" s="267">
        <v>0</v>
      </c>
      <c r="G175" s="268">
        <f t="shared" si="6"/>
        <v>0</v>
      </c>
      <c r="H175" s="274">
        <v>236</v>
      </c>
      <c r="I175" s="269">
        <v>0</v>
      </c>
      <c r="J175" s="268">
        <f t="shared" si="7"/>
        <v>0</v>
      </c>
      <c r="K175" s="271"/>
      <c r="L175" s="272">
        <v>767</v>
      </c>
      <c r="M175" s="273">
        <f t="shared" si="8"/>
        <v>0</v>
      </c>
    </row>
    <row r="176" spans="1:13" s="35" customFormat="1" ht="12.75" x14ac:dyDescent="0.2">
      <c r="A176" s="31">
        <v>44544</v>
      </c>
      <c r="B176" s="32" t="s">
        <v>48</v>
      </c>
      <c r="C176" s="33" t="s">
        <v>210</v>
      </c>
      <c r="D176" s="34" t="s">
        <v>205</v>
      </c>
      <c r="E176" s="274">
        <v>9.6199999999999992</v>
      </c>
      <c r="F176" s="267">
        <v>10</v>
      </c>
      <c r="G176" s="268">
        <f t="shared" si="6"/>
        <v>96.199999999999989</v>
      </c>
      <c r="H176" s="274">
        <v>9.6199999999999992</v>
      </c>
      <c r="I176" s="269">
        <v>10</v>
      </c>
      <c r="J176" s="268">
        <f t="shared" si="7"/>
        <v>96.199999999999989</v>
      </c>
      <c r="K176" s="271"/>
      <c r="L176" s="272">
        <v>31.2</v>
      </c>
      <c r="M176" s="273">
        <f t="shared" si="8"/>
        <v>0</v>
      </c>
    </row>
    <row r="177" spans="1:13" s="35" customFormat="1" ht="12.75" x14ac:dyDescent="0.2">
      <c r="A177" s="31">
        <v>43746</v>
      </c>
      <c r="B177" s="32" t="s">
        <v>598</v>
      </c>
      <c r="C177" s="33" t="s">
        <v>664</v>
      </c>
      <c r="D177" s="34" t="s">
        <v>665</v>
      </c>
      <c r="E177" s="275">
        <v>442.5</v>
      </c>
      <c r="F177" s="267">
        <v>0</v>
      </c>
      <c r="G177" s="268">
        <f t="shared" si="6"/>
        <v>0</v>
      </c>
      <c r="H177" s="275">
        <v>442.5</v>
      </c>
      <c r="I177" s="269">
        <v>0</v>
      </c>
      <c r="J177" s="268">
        <f t="shared" si="7"/>
        <v>0</v>
      </c>
      <c r="K177" s="271"/>
      <c r="L177" s="272">
        <v>348.1</v>
      </c>
      <c r="M177" s="273">
        <f t="shared" si="8"/>
        <v>0</v>
      </c>
    </row>
    <row r="178" spans="1:13" s="35" customFormat="1" ht="12.75" x14ac:dyDescent="0.2">
      <c r="A178" s="31">
        <v>44123</v>
      </c>
      <c r="B178" s="32" t="s">
        <v>48</v>
      </c>
      <c r="C178" s="33" t="s">
        <v>212</v>
      </c>
      <c r="D178" s="34" t="s">
        <v>207</v>
      </c>
      <c r="E178" s="274">
        <v>23.6</v>
      </c>
      <c r="F178" s="267">
        <v>10</v>
      </c>
      <c r="G178" s="268">
        <f t="shared" si="6"/>
        <v>236</v>
      </c>
      <c r="H178" s="274">
        <v>23.6</v>
      </c>
      <c r="I178" s="269">
        <v>2</v>
      </c>
      <c r="J178" s="268">
        <f t="shared" si="7"/>
        <v>47.2</v>
      </c>
      <c r="K178" s="271"/>
      <c r="L178" s="272">
        <v>34.9</v>
      </c>
      <c r="M178" s="273">
        <f t="shared" si="8"/>
        <v>0</v>
      </c>
    </row>
    <row r="179" spans="1:13" s="35" customFormat="1" ht="12.75" x14ac:dyDescent="0.2">
      <c r="A179" s="31">
        <v>44396</v>
      </c>
      <c r="B179" s="32" t="s">
        <v>45</v>
      </c>
      <c r="C179" s="33" t="s">
        <v>214</v>
      </c>
      <c r="D179" s="36" t="s">
        <v>345</v>
      </c>
      <c r="E179" s="274">
        <v>1001</v>
      </c>
      <c r="F179" s="267">
        <v>2</v>
      </c>
      <c r="G179" s="268">
        <f t="shared" si="6"/>
        <v>2002</v>
      </c>
      <c r="H179" s="274">
        <v>1001</v>
      </c>
      <c r="I179" s="269">
        <v>2</v>
      </c>
      <c r="J179" s="268">
        <f t="shared" si="7"/>
        <v>2002</v>
      </c>
      <c r="K179" s="271"/>
      <c r="L179" s="272">
        <v>44.21</v>
      </c>
      <c r="M179" s="273">
        <f t="shared" si="8"/>
        <v>0</v>
      </c>
    </row>
    <row r="180" spans="1:13" s="35" customFormat="1" ht="12.75" x14ac:dyDescent="0.2">
      <c r="A180" s="31">
        <v>44364</v>
      </c>
      <c r="B180" s="32" t="s">
        <v>48</v>
      </c>
      <c r="C180" s="33" t="s">
        <v>216</v>
      </c>
      <c r="D180" s="34" t="s">
        <v>209</v>
      </c>
      <c r="E180" s="274">
        <v>26</v>
      </c>
      <c r="F180" s="267">
        <v>4</v>
      </c>
      <c r="G180" s="268">
        <f t="shared" si="6"/>
        <v>104</v>
      </c>
      <c r="H180" s="274">
        <v>26</v>
      </c>
      <c r="I180" s="269">
        <v>2</v>
      </c>
      <c r="J180" s="268">
        <f t="shared" si="7"/>
        <v>52</v>
      </c>
      <c r="K180" s="271"/>
      <c r="L180" s="272">
        <v>44</v>
      </c>
      <c r="M180" s="273">
        <f t="shared" si="8"/>
        <v>0</v>
      </c>
    </row>
    <row r="181" spans="1:13" s="35" customFormat="1" ht="12.75" x14ac:dyDescent="0.2">
      <c r="A181" s="31">
        <v>43746</v>
      </c>
      <c r="B181" s="32" t="s">
        <v>666</v>
      </c>
      <c r="C181" s="33" t="s">
        <v>667</v>
      </c>
      <c r="D181" s="34" t="s">
        <v>668</v>
      </c>
      <c r="E181" s="275">
        <v>767</v>
      </c>
      <c r="F181" s="267">
        <v>0</v>
      </c>
      <c r="G181" s="268">
        <f t="shared" si="6"/>
        <v>0</v>
      </c>
      <c r="H181" s="275">
        <v>767</v>
      </c>
      <c r="I181" s="269">
        <v>0</v>
      </c>
      <c r="J181" s="268">
        <f t="shared" si="7"/>
        <v>0</v>
      </c>
      <c r="K181" s="271"/>
      <c r="L181" s="272">
        <v>501.5</v>
      </c>
      <c r="M181" s="273">
        <f t="shared" si="8"/>
        <v>0</v>
      </c>
    </row>
    <row r="182" spans="1:13" s="35" customFormat="1" ht="12.75" x14ac:dyDescent="0.2">
      <c r="A182" s="31">
        <v>43663</v>
      </c>
      <c r="B182" s="32" t="s">
        <v>48</v>
      </c>
      <c r="C182" s="33" t="s">
        <v>219</v>
      </c>
      <c r="D182" s="34" t="s">
        <v>211</v>
      </c>
      <c r="E182" s="274">
        <v>31.2</v>
      </c>
      <c r="F182" s="267">
        <v>20</v>
      </c>
      <c r="G182" s="268">
        <f t="shared" si="6"/>
        <v>624</v>
      </c>
      <c r="H182" s="274">
        <v>31.2</v>
      </c>
      <c r="I182" s="269">
        <v>20</v>
      </c>
      <c r="J182" s="268">
        <f t="shared" si="7"/>
        <v>624</v>
      </c>
      <c r="K182" s="271"/>
      <c r="L182" s="272">
        <v>5310</v>
      </c>
      <c r="M182" s="273">
        <f t="shared" si="8"/>
        <v>0</v>
      </c>
    </row>
    <row r="183" spans="1:13" s="35" customFormat="1" ht="12.75" x14ac:dyDescent="0.2">
      <c r="A183" s="31">
        <v>43622</v>
      </c>
      <c r="B183" s="32" t="s">
        <v>144</v>
      </c>
      <c r="C183" s="33" t="s">
        <v>220</v>
      </c>
      <c r="D183" s="34" t="s">
        <v>213</v>
      </c>
      <c r="E183" s="266">
        <v>348.1</v>
      </c>
      <c r="F183" s="267">
        <v>1</v>
      </c>
      <c r="G183" s="268">
        <f t="shared" si="6"/>
        <v>348.1</v>
      </c>
      <c r="H183" s="266">
        <v>348.1</v>
      </c>
      <c r="I183" s="269">
        <v>1</v>
      </c>
      <c r="J183" s="268">
        <f t="shared" si="7"/>
        <v>348.1</v>
      </c>
      <c r="K183" s="271"/>
      <c r="L183" s="272">
        <v>230.1</v>
      </c>
      <c r="M183" s="273">
        <f t="shared" si="8"/>
        <v>0</v>
      </c>
    </row>
    <row r="184" spans="1:13" s="35" customFormat="1" ht="12.75" x14ac:dyDescent="0.2">
      <c r="A184" s="31">
        <v>44503</v>
      </c>
      <c r="B184" s="32" t="s">
        <v>23</v>
      </c>
      <c r="C184" s="33" t="s">
        <v>221</v>
      </c>
      <c r="D184" s="34" t="s">
        <v>215</v>
      </c>
      <c r="E184" s="266">
        <v>34.9</v>
      </c>
      <c r="F184" s="267">
        <v>100</v>
      </c>
      <c r="G184" s="268">
        <f t="shared" si="6"/>
        <v>3490</v>
      </c>
      <c r="H184" s="266">
        <v>34.9</v>
      </c>
      <c r="I184" s="269">
        <v>100</v>
      </c>
      <c r="J184" s="268">
        <f t="shared" si="7"/>
        <v>3490</v>
      </c>
      <c r="K184" s="271"/>
      <c r="L184" s="272">
        <v>13</v>
      </c>
      <c r="M184" s="273">
        <f t="shared" si="8"/>
        <v>0</v>
      </c>
    </row>
    <row r="185" spans="1:13" s="35" customFormat="1" ht="12.75" x14ac:dyDescent="0.2">
      <c r="A185" s="31">
        <v>44543</v>
      </c>
      <c r="B185" s="32" t="s">
        <v>456</v>
      </c>
      <c r="C185" s="33" t="s">
        <v>222</v>
      </c>
      <c r="D185" s="34" t="s">
        <v>217</v>
      </c>
      <c r="E185" s="274">
        <v>44.21</v>
      </c>
      <c r="F185" s="267">
        <v>744</v>
      </c>
      <c r="G185" s="268">
        <f t="shared" si="6"/>
        <v>32892.239999999998</v>
      </c>
      <c r="H185" s="274">
        <v>44.21</v>
      </c>
      <c r="I185" s="269">
        <v>288</v>
      </c>
      <c r="J185" s="268">
        <f t="shared" si="7"/>
        <v>12732.48</v>
      </c>
      <c r="K185" s="271"/>
      <c r="L185" s="272">
        <v>737.5</v>
      </c>
      <c r="M185" s="273">
        <f t="shared" si="8"/>
        <v>0</v>
      </c>
    </row>
    <row r="186" spans="1:13" s="35" customFormat="1" ht="12.75" x14ac:dyDescent="0.2">
      <c r="A186" s="31">
        <v>44123</v>
      </c>
      <c r="B186" s="32" t="s">
        <v>456</v>
      </c>
      <c r="C186" s="33" t="s">
        <v>669</v>
      </c>
      <c r="D186" s="34" t="s">
        <v>218</v>
      </c>
      <c r="E186" s="274">
        <v>44</v>
      </c>
      <c r="F186" s="267">
        <v>0</v>
      </c>
      <c r="G186" s="268">
        <f t="shared" si="6"/>
        <v>0</v>
      </c>
      <c r="H186" s="274">
        <v>44</v>
      </c>
      <c r="I186" s="269">
        <v>0</v>
      </c>
      <c r="J186" s="268">
        <f t="shared" si="7"/>
        <v>0</v>
      </c>
      <c r="K186" s="271"/>
      <c r="L186" s="272">
        <v>9.9233333333333338</v>
      </c>
      <c r="M186" s="273">
        <f t="shared" si="8"/>
        <v>0</v>
      </c>
    </row>
    <row r="187" spans="1:13" s="35" customFormat="1" ht="12.75" x14ac:dyDescent="0.2">
      <c r="A187" s="280">
        <v>43895</v>
      </c>
      <c r="B187" s="32" t="s">
        <v>45</v>
      </c>
      <c r="C187" s="33" t="s">
        <v>670</v>
      </c>
      <c r="D187" s="34" t="s">
        <v>671</v>
      </c>
      <c r="E187" s="266">
        <v>501.5</v>
      </c>
      <c r="F187" s="267">
        <v>0</v>
      </c>
      <c r="G187" s="268">
        <f t="shared" si="6"/>
        <v>0</v>
      </c>
      <c r="H187" s="266">
        <v>501.5</v>
      </c>
      <c r="I187" s="269">
        <v>0</v>
      </c>
      <c r="J187" s="268">
        <f t="shared" si="7"/>
        <v>0</v>
      </c>
      <c r="K187" s="271"/>
      <c r="L187" s="272">
        <v>13.887333333333334</v>
      </c>
      <c r="M187" s="273">
        <f t="shared" si="8"/>
        <v>0</v>
      </c>
    </row>
    <row r="188" spans="1:13" s="35" customFormat="1" ht="12.75" x14ac:dyDescent="0.2">
      <c r="A188" s="280">
        <v>43563</v>
      </c>
      <c r="B188" s="32" t="s">
        <v>137</v>
      </c>
      <c r="C188" s="33" t="s">
        <v>672</v>
      </c>
      <c r="D188" s="34" t="s">
        <v>673</v>
      </c>
      <c r="E188" s="266">
        <v>5310</v>
      </c>
      <c r="F188" s="267">
        <v>0</v>
      </c>
      <c r="G188" s="268">
        <f t="shared" si="6"/>
        <v>0</v>
      </c>
      <c r="H188" s="266">
        <v>5310</v>
      </c>
      <c r="I188" s="269">
        <v>0</v>
      </c>
      <c r="J188" s="268">
        <f t="shared" si="7"/>
        <v>0</v>
      </c>
      <c r="K188" s="271"/>
      <c r="L188" s="272">
        <v>1.18</v>
      </c>
      <c r="M188" s="273">
        <f t="shared" si="8"/>
        <v>0</v>
      </c>
    </row>
    <row r="189" spans="1:13" s="35" customFormat="1" ht="12.75" x14ac:dyDescent="0.2">
      <c r="A189" s="280">
        <v>44543</v>
      </c>
      <c r="B189" s="32" t="s">
        <v>26</v>
      </c>
      <c r="C189" s="33" t="s">
        <v>224</v>
      </c>
      <c r="D189" s="34" t="s">
        <v>490</v>
      </c>
      <c r="E189" s="266">
        <v>230.1</v>
      </c>
      <c r="F189" s="267">
        <v>6</v>
      </c>
      <c r="G189" s="268">
        <f t="shared" si="6"/>
        <v>1380.6</v>
      </c>
      <c r="H189" s="266">
        <v>230.1</v>
      </c>
      <c r="I189" s="269">
        <v>3</v>
      </c>
      <c r="J189" s="268">
        <f t="shared" si="7"/>
        <v>690.3</v>
      </c>
      <c r="K189" s="271"/>
      <c r="L189" s="272">
        <v>2.66</v>
      </c>
      <c r="M189" s="273">
        <f t="shared" si="8"/>
        <v>0</v>
      </c>
    </row>
    <row r="190" spans="1:13" s="35" customFormat="1" ht="12.75" x14ac:dyDescent="0.2">
      <c r="A190" s="280">
        <v>43909</v>
      </c>
      <c r="B190" s="32" t="s">
        <v>23</v>
      </c>
      <c r="C190" s="33" t="s">
        <v>225</v>
      </c>
      <c r="D190" s="34" t="s">
        <v>223</v>
      </c>
      <c r="E190" s="266">
        <v>13</v>
      </c>
      <c r="F190" s="267">
        <v>150</v>
      </c>
      <c r="G190" s="268">
        <f t="shared" si="6"/>
        <v>1950</v>
      </c>
      <c r="H190" s="266">
        <v>13</v>
      </c>
      <c r="I190" s="269">
        <v>150</v>
      </c>
      <c r="J190" s="268">
        <f t="shared" si="7"/>
        <v>1950</v>
      </c>
      <c r="K190" s="271"/>
      <c r="L190" s="272">
        <v>1</v>
      </c>
      <c r="M190" s="273">
        <f t="shared" si="8"/>
        <v>0</v>
      </c>
    </row>
    <row r="191" spans="1:13" s="35" customFormat="1" ht="12.75" x14ac:dyDescent="0.2">
      <c r="A191" s="280">
        <v>43746</v>
      </c>
      <c r="B191" s="32" t="s">
        <v>48</v>
      </c>
      <c r="C191" s="33" t="s">
        <v>674</v>
      </c>
      <c r="D191" s="34" t="s">
        <v>675</v>
      </c>
      <c r="E191" s="275">
        <v>737.5</v>
      </c>
      <c r="F191" s="267">
        <v>0</v>
      </c>
      <c r="G191" s="268">
        <f t="shared" si="6"/>
        <v>0</v>
      </c>
      <c r="H191" s="275">
        <v>737.5</v>
      </c>
      <c r="I191" s="269">
        <v>0</v>
      </c>
      <c r="J191" s="268">
        <f t="shared" si="7"/>
        <v>0</v>
      </c>
      <c r="K191" s="271"/>
      <c r="L191" s="272">
        <v>122.92</v>
      </c>
      <c r="M191" s="273">
        <f t="shared" si="8"/>
        <v>0</v>
      </c>
    </row>
    <row r="192" spans="1:13" s="35" customFormat="1" ht="12.75" x14ac:dyDescent="0.2">
      <c r="A192" s="280">
        <v>43909</v>
      </c>
      <c r="B192" s="32" t="s">
        <v>23</v>
      </c>
      <c r="C192" s="33" t="s">
        <v>676</v>
      </c>
      <c r="D192" s="34" t="s">
        <v>677</v>
      </c>
      <c r="E192" s="266">
        <v>9.9233333333333338</v>
      </c>
      <c r="F192" s="267">
        <v>0</v>
      </c>
      <c r="G192" s="268">
        <f t="shared" si="6"/>
        <v>0</v>
      </c>
      <c r="H192" s="266">
        <v>9.9233333333333338</v>
      </c>
      <c r="I192" s="269">
        <v>0</v>
      </c>
      <c r="J192" s="268">
        <f t="shared" si="7"/>
        <v>0</v>
      </c>
      <c r="K192" s="271"/>
      <c r="L192" s="272">
        <v>247.8</v>
      </c>
      <c r="M192" s="273">
        <f t="shared" si="8"/>
        <v>0</v>
      </c>
    </row>
    <row r="193" spans="1:13" s="35" customFormat="1" ht="12.75" x14ac:dyDescent="0.2">
      <c r="A193" s="280">
        <v>43909</v>
      </c>
      <c r="B193" s="32" t="s">
        <v>23</v>
      </c>
      <c r="C193" s="33" t="s">
        <v>678</v>
      </c>
      <c r="D193" s="34" t="s">
        <v>679</v>
      </c>
      <c r="E193" s="266">
        <v>13.887333333333334</v>
      </c>
      <c r="F193" s="267">
        <v>0</v>
      </c>
      <c r="G193" s="268">
        <f t="shared" si="6"/>
        <v>0</v>
      </c>
      <c r="H193" s="266">
        <v>13.887333333333334</v>
      </c>
      <c r="I193" s="269">
        <v>0</v>
      </c>
      <c r="J193" s="268">
        <f t="shared" si="7"/>
        <v>0</v>
      </c>
      <c r="K193" s="271"/>
      <c r="L193" s="272">
        <v>233.64</v>
      </c>
      <c r="M193" s="273">
        <f t="shared" si="8"/>
        <v>0</v>
      </c>
    </row>
    <row r="194" spans="1:13" s="35" customFormat="1" ht="12.75" x14ac:dyDescent="0.2">
      <c r="A194" s="280">
        <v>43746</v>
      </c>
      <c r="B194" s="32" t="s">
        <v>144</v>
      </c>
      <c r="C194" s="33" t="s">
        <v>680</v>
      </c>
      <c r="D194" s="34" t="s">
        <v>681</v>
      </c>
      <c r="E194" s="275">
        <v>1.18</v>
      </c>
      <c r="F194" s="267">
        <v>0</v>
      </c>
      <c r="G194" s="268">
        <f t="shared" si="6"/>
        <v>0</v>
      </c>
      <c r="H194" s="275">
        <v>1.18</v>
      </c>
      <c r="I194" s="269">
        <v>0</v>
      </c>
      <c r="J194" s="268">
        <f t="shared" si="7"/>
        <v>0</v>
      </c>
      <c r="K194" s="271"/>
      <c r="L194" s="272">
        <v>702.1</v>
      </c>
      <c r="M194" s="273">
        <f t="shared" si="8"/>
        <v>0</v>
      </c>
    </row>
    <row r="195" spans="1:13" s="35" customFormat="1" ht="12.75" x14ac:dyDescent="0.2">
      <c r="A195" s="280">
        <v>43746</v>
      </c>
      <c r="B195" s="32" t="s">
        <v>144</v>
      </c>
      <c r="C195" s="33" t="s">
        <v>682</v>
      </c>
      <c r="D195" s="34" t="s">
        <v>683</v>
      </c>
      <c r="E195" s="275">
        <v>2.66</v>
      </c>
      <c r="F195" s="267">
        <v>0</v>
      </c>
      <c r="G195" s="268">
        <f t="shared" si="6"/>
        <v>0</v>
      </c>
      <c r="H195" s="275">
        <v>2.66</v>
      </c>
      <c r="I195" s="269">
        <v>0</v>
      </c>
      <c r="J195" s="268">
        <f t="shared" si="7"/>
        <v>0</v>
      </c>
      <c r="K195" s="271"/>
      <c r="L195" s="272">
        <v>35.4</v>
      </c>
      <c r="M195" s="273">
        <f t="shared" si="8"/>
        <v>0</v>
      </c>
    </row>
    <row r="196" spans="1:13" s="35" customFormat="1" ht="12.75" x14ac:dyDescent="0.2">
      <c r="A196" s="280">
        <v>43746</v>
      </c>
      <c r="B196" s="32" t="s">
        <v>144</v>
      </c>
      <c r="C196" s="33" t="s">
        <v>684</v>
      </c>
      <c r="D196" s="34" t="s">
        <v>685</v>
      </c>
      <c r="E196" s="275">
        <v>1</v>
      </c>
      <c r="F196" s="267">
        <v>0</v>
      </c>
      <c r="G196" s="268">
        <f t="shared" si="6"/>
        <v>0</v>
      </c>
      <c r="H196" s="275">
        <v>1</v>
      </c>
      <c r="I196" s="269">
        <v>0</v>
      </c>
      <c r="J196" s="268">
        <f t="shared" si="7"/>
        <v>0</v>
      </c>
      <c r="K196" s="271"/>
      <c r="L196" s="272">
        <v>1174.0999999999999</v>
      </c>
      <c r="M196" s="273">
        <f t="shared" si="8"/>
        <v>0</v>
      </c>
    </row>
    <row r="197" spans="1:13" s="35" customFormat="1" ht="12.75" x14ac:dyDescent="0.2">
      <c r="A197" s="280">
        <v>43594</v>
      </c>
      <c r="B197" s="32" t="s">
        <v>45</v>
      </c>
      <c r="C197" s="33" t="s">
        <v>686</v>
      </c>
      <c r="D197" s="34" t="s">
        <v>687</v>
      </c>
      <c r="E197" s="266">
        <v>122.92</v>
      </c>
      <c r="F197" s="267">
        <v>0</v>
      </c>
      <c r="G197" s="268">
        <f t="shared" si="6"/>
        <v>0</v>
      </c>
      <c r="H197" s="266">
        <v>122.92</v>
      </c>
      <c r="I197" s="269">
        <v>0</v>
      </c>
      <c r="J197" s="268">
        <f t="shared" si="7"/>
        <v>0</v>
      </c>
      <c r="K197" s="271"/>
      <c r="L197" s="272">
        <v>538.29999999999995</v>
      </c>
      <c r="M197" s="273">
        <f t="shared" si="8"/>
        <v>0</v>
      </c>
    </row>
    <row r="198" spans="1:13" s="35" customFormat="1" ht="12.75" x14ac:dyDescent="0.2">
      <c r="A198" s="280">
        <v>44281</v>
      </c>
      <c r="B198" s="32" t="s">
        <v>45</v>
      </c>
      <c r="C198" s="33" t="s">
        <v>688</v>
      </c>
      <c r="D198" s="34" t="s">
        <v>689</v>
      </c>
      <c r="E198" s="266">
        <v>335.12</v>
      </c>
      <c r="F198" s="267">
        <v>0</v>
      </c>
      <c r="G198" s="268">
        <f t="shared" si="6"/>
        <v>0</v>
      </c>
      <c r="H198" s="266">
        <v>335.12</v>
      </c>
      <c r="I198" s="269">
        <v>0</v>
      </c>
      <c r="J198" s="268">
        <f t="shared" si="7"/>
        <v>0</v>
      </c>
      <c r="K198" s="271"/>
      <c r="L198" s="272">
        <v>36</v>
      </c>
      <c r="M198" s="273">
        <f t="shared" si="8"/>
        <v>0</v>
      </c>
    </row>
    <row r="199" spans="1:13" s="35" customFormat="1" ht="12.75" x14ac:dyDescent="0.2">
      <c r="A199" s="280">
        <v>44487</v>
      </c>
      <c r="B199" s="37" t="s">
        <v>30</v>
      </c>
      <c r="C199" s="33" t="s">
        <v>231</v>
      </c>
      <c r="D199" s="38" t="s">
        <v>227</v>
      </c>
      <c r="E199" s="274">
        <v>233.64</v>
      </c>
      <c r="F199" s="267">
        <v>16</v>
      </c>
      <c r="G199" s="268">
        <f t="shared" si="6"/>
        <v>3738.24</v>
      </c>
      <c r="H199" s="274">
        <v>233.64</v>
      </c>
      <c r="I199" s="269">
        <v>7</v>
      </c>
      <c r="J199" s="268">
        <f t="shared" si="7"/>
        <v>1635.48</v>
      </c>
      <c r="K199" s="271"/>
      <c r="L199" s="272">
        <v>649</v>
      </c>
      <c r="M199" s="273">
        <f t="shared" si="8"/>
        <v>0</v>
      </c>
    </row>
    <row r="200" spans="1:13" s="35" customFormat="1" ht="12.75" x14ac:dyDescent="0.2">
      <c r="A200" s="280">
        <v>44123</v>
      </c>
      <c r="B200" s="37" t="s">
        <v>30</v>
      </c>
      <c r="C200" s="33" t="s">
        <v>690</v>
      </c>
      <c r="D200" s="39" t="s">
        <v>228</v>
      </c>
      <c r="E200" s="266">
        <v>702.1</v>
      </c>
      <c r="F200" s="267">
        <v>0</v>
      </c>
      <c r="G200" s="268">
        <f t="shared" si="6"/>
        <v>0</v>
      </c>
      <c r="H200" s="266">
        <v>702.1</v>
      </c>
      <c r="I200" s="269">
        <v>0</v>
      </c>
      <c r="J200" s="268">
        <f t="shared" si="7"/>
        <v>0</v>
      </c>
      <c r="K200" s="271"/>
      <c r="L200" s="272">
        <v>694.97280000000001</v>
      </c>
      <c r="M200" s="273">
        <f t="shared" si="8"/>
        <v>0</v>
      </c>
    </row>
    <row r="201" spans="1:13" s="35" customFormat="1" ht="12.75" x14ac:dyDescent="0.2">
      <c r="A201" s="280">
        <v>44487</v>
      </c>
      <c r="B201" s="32" t="s">
        <v>30</v>
      </c>
      <c r="C201" s="33" t="s">
        <v>233</v>
      </c>
      <c r="D201" s="34" t="s">
        <v>229</v>
      </c>
      <c r="E201" s="266">
        <v>35.4</v>
      </c>
      <c r="F201" s="267">
        <v>15</v>
      </c>
      <c r="G201" s="268">
        <f t="shared" si="6"/>
        <v>531</v>
      </c>
      <c r="H201" s="266">
        <v>35.4</v>
      </c>
      <c r="I201" s="269">
        <v>15</v>
      </c>
      <c r="J201" s="268">
        <f t="shared" si="7"/>
        <v>531</v>
      </c>
      <c r="K201" s="271"/>
      <c r="L201" s="272">
        <v>694.97280000000001</v>
      </c>
      <c r="M201" s="273">
        <f t="shared" si="8"/>
        <v>0</v>
      </c>
    </row>
    <row r="202" spans="1:13" s="35" customFormat="1" ht="12.75" x14ac:dyDescent="0.2">
      <c r="A202" s="280">
        <v>43895</v>
      </c>
      <c r="B202" s="32" t="s">
        <v>45</v>
      </c>
      <c r="C202" s="33" t="s">
        <v>691</v>
      </c>
      <c r="D202" s="34" t="s">
        <v>692</v>
      </c>
      <c r="E202" s="266">
        <v>1174.0999999999999</v>
      </c>
      <c r="F202" s="267">
        <v>0</v>
      </c>
      <c r="G202" s="268">
        <f t="shared" si="6"/>
        <v>0</v>
      </c>
      <c r="H202" s="266">
        <v>1174.0999999999999</v>
      </c>
      <c r="I202" s="269">
        <v>0</v>
      </c>
      <c r="J202" s="268">
        <f t="shared" si="7"/>
        <v>0</v>
      </c>
      <c r="K202" s="271"/>
      <c r="L202" s="272">
        <v>694.99639999999999</v>
      </c>
      <c r="M202" s="273">
        <f t="shared" si="8"/>
        <v>0</v>
      </c>
    </row>
    <row r="203" spans="1:13" s="35" customFormat="1" ht="12.75" x14ac:dyDescent="0.2">
      <c r="A203" s="280">
        <v>44503</v>
      </c>
      <c r="B203" s="32" t="s">
        <v>23</v>
      </c>
      <c r="C203" s="33" t="s">
        <v>236</v>
      </c>
      <c r="D203" s="34" t="s">
        <v>230</v>
      </c>
      <c r="E203" s="266">
        <v>538.29999999999995</v>
      </c>
      <c r="F203" s="267">
        <v>1</v>
      </c>
      <c r="G203" s="268">
        <f t="shared" si="6"/>
        <v>538.29999999999995</v>
      </c>
      <c r="H203" s="266">
        <v>538.29999999999995</v>
      </c>
      <c r="I203" s="269">
        <v>1</v>
      </c>
      <c r="J203" s="268">
        <f t="shared" si="7"/>
        <v>538.29999999999995</v>
      </c>
      <c r="K203" s="271"/>
      <c r="L203" s="272">
        <v>694.99639999999999</v>
      </c>
      <c r="M203" s="273">
        <f t="shared" si="8"/>
        <v>0</v>
      </c>
    </row>
    <row r="204" spans="1:13" s="35" customFormat="1" ht="12.75" x14ac:dyDescent="0.2">
      <c r="A204" s="280">
        <v>44477</v>
      </c>
      <c r="B204" s="32" t="s">
        <v>48</v>
      </c>
      <c r="C204" s="33" t="s">
        <v>238</v>
      </c>
      <c r="D204" s="34" t="s">
        <v>394</v>
      </c>
      <c r="E204" s="266">
        <v>36</v>
      </c>
      <c r="F204" s="267">
        <v>7</v>
      </c>
      <c r="G204" s="268">
        <f t="shared" si="6"/>
        <v>252</v>
      </c>
      <c r="H204" s="266">
        <v>36</v>
      </c>
      <c r="I204" s="269">
        <v>6</v>
      </c>
      <c r="J204" s="268">
        <f t="shared" si="7"/>
        <v>216</v>
      </c>
      <c r="K204" s="271"/>
      <c r="L204" s="272">
        <v>495</v>
      </c>
      <c r="M204" s="273">
        <f t="shared" si="8"/>
        <v>0</v>
      </c>
    </row>
    <row r="205" spans="1:13" s="35" customFormat="1" ht="12.75" x14ac:dyDescent="0.2">
      <c r="A205" s="280">
        <v>43746</v>
      </c>
      <c r="B205" s="32" t="s">
        <v>144</v>
      </c>
      <c r="C205" s="33" t="s">
        <v>693</v>
      </c>
      <c r="D205" s="34" t="s">
        <v>694</v>
      </c>
      <c r="E205" s="275">
        <v>649</v>
      </c>
      <c r="F205" s="267">
        <v>0</v>
      </c>
      <c r="G205" s="268">
        <f t="shared" ref="G205:G268" si="9">E205*F205</f>
        <v>0</v>
      </c>
      <c r="H205" s="275">
        <v>649</v>
      </c>
      <c r="I205" s="269">
        <v>0</v>
      </c>
      <c r="J205" s="268">
        <f t="shared" si="7"/>
        <v>0</v>
      </c>
      <c r="K205" s="271"/>
      <c r="L205" s="272">
        <v>22</v>
      </c>
      <c r="M205" s="273">
        <f t="shared" si="8"/>
        <v>0</v>
      </c>
    </row>
    <row r="206" spans="1:13" s="35" customFormat="1" ht="12.75" x14ac:dyDescent="0.2">
      <c r="A206" s="280" t="s">
        <v>226</v>
      </c>
      <c r="B206" s="32" t="s">
        <v>48</v>
      </c>
      <c r="C206" s="33" t="s">
        <v>240</v>
      </c>
      <c r="D206" s="34" t="s">
        <v>234</v>
      </c>
      <c r="E206" s="266">
        <v>694.97280000000001</v>
      </c>
      <c r="F206" s="267">
        <v>3</v>
      </c>
      <c r="G206" s="268">
        <f t="shared" si="9"/>
        <v>2084.9184</v>
      </c>
      <c r="H206" s="266">
        <v>694.97280000000001</v>
      </c>
      <c r="I206" s="269">
        <v>3</v>
      </c>
      <c r="J206" s="268">
        <f t="shared" ref="J206:J269" si="10">H206*I206</f>
        <v>2084.9184</v>
      </c>
      <c r="K206" s="271"/>
      <c r="L206" s="272">
        <v>207.77794</v>
      </c>
      <c r="M206" s="273">
        <f t="shared" ref="M206:M269" si="11">+K206*L206</f>
        <v>0</v>
      </c>
    </row>
    <row r="207" spans="1:13" s="35" customFormat="1" ht="12.75" x14ac:dyDescent="0.2">
      <c r="A207" s="280" t="s">
        <v>226</v>
      </c>
      <c r="B207" s="32" t="s">
        <v>48</v>
      </c>
      <c r="C207" s="33" t="s">
        <v>695</v>
      </c>
      <c r="D207" s="34" t="s">
        <v>235</v>
      </c>
      <c r="E207" s="266">
        <v>694.97280000000001</v>
      </c>
      <c r="F207" s="267">
        <v>0</v>
      </c>
      <c r="G207" s="268">
        <f t="shared" si="9"/>
        <v>0</v>
      </c>
      <c r="H207" s="266">
        <v>694.97280000000001</v>
      </c>
      <c r="I207" s="269">
        <v>0</v>
      </c>
      <c r="J207" s="268">
        <f t="shared" si="10"/>
        <v>0</v>
      </c>
      <c r="K207" s="271"/>
      <c r="L207" s="272">
        <v>38.840000000000003</v>
      </c>
      <c r="M207" s="273">
        <f t="shared" si="11"/>
        <v>0</v>
      </c>
    </row>
    <row r="208" spans="1:13" s="35" customFormat="1" ht="12.75" x14ac:dyDescent="0.2">
      <c r="A208" s="280" t="s">
        <v>226</v>
      </c>
      <c r="B208" s="32" t="s">
        <v>48</v>
      </c>
      <c r="C208" s="33" t="s">
        <v>696</v>
      </c>
      <c r="D208" s="34" t="s">
        <v>237</v>
      </c>
      <c r="E208" s="266">
        <v>694.99639999999999</v>
      </c>
      <c r="F208" s="267">
        <v>0</v>
      </c>
      <c r="G208" s="268">
        <f t="shared" si="9"/>
        <v>0</v>
      </c>
      <c r="H208" s="266">
        <v>694.99639999999999</v>
      </c>
      <c r="I208" s="269">
        <v>0</v>
      </c>
      <c r="J208" s="268">
        <f t="shared" si="10"/>
        <v>0</v>
      </c>
      <c r="K208" s="271"/>
      <c r="L208" s="272">
        <v>9.31</v>
      </c>
      <c r="M208" s="273">
        <f t="shared" si="11"/>
        <v>0</v>
      </c>
    </row>
    <row r="209" spans="1:13" s="35" customFormat="1" ht="12.75" x14ac:dyDescent="0.2">
      <c r="A209" s="280" t="s">
        <v>226</v>
      </c>
      <c r="B209" s="32" t="s">
        <v>48</v>
      </c>
      <c r="C209" s="33" t="s">
        <v>244</v>
      </c>
      <c r="D209" s="34" t="s">
        <v>239</v>
      </c>
      <c r="E209" s="266">
        <v>694.99639999999999</v>
      </c>
      <c r="F209" s="267">
        <v>2</v>
      </c>
      <c r="G209" s="268">
        <f t="shared" si="9"/>
        <v>1389.9928</v>
      </c>
      <c r="H209" s="266">
        <v>694.99639999999999</v>
      </c>
      <c r="I209" s="269">
        <v>1</v>
      </c>
      <c r="J209" s="268">
        <f t="shared" si="10"/>
        <v>694.99639999999999</v>
      </c>
      <c r="K209" s="271"/>
      <c r="L209" s="272">
        <v>249.65849999999998</v>
      </c>
      <c r="M209" s="273">
        <f t="shared" si="11"/>
        <v>0</v>
      </c>
    </row>
    <row r="210" spans="1:13" s="35" customFormat="1" ht="12.75" x14ac:dyDescent="0.2">
      <c r="A210" s="280" t="s">
        <v>226</v>
      </c>
      <c r="B210" s="32" t="s">
        <v>48</v>
      </c>
      <c r="C210" s="33" t="s">
        <v>697</v>
      </c>
      <c r="D210" s="34" t="s">
        <v>698</v>
      </c>
      <c r="E210" s="266">
        <v>495</v>
      </c>
      <c r="F210" s="267">
        <v>0</v>
      </c>
      <c r="G210" s="268">
        <f t="shared" si="9"/>
        <v>0</v>
      </c>
      <c r="H210" s="266">
        <v>495</v>
      </c>
      <c r="I210" s="269">
        <v>0</v>
      </c>
      <c r="J210" s="268">
        <f t="shared" si="10"/>
        <v>0</v>
      </c>
      <c r="K210" s="271"/>
      <c r="L210" s="272">
        <v>850.24480000000005</v>
      </c>
      <c r="M210" s="273">
        <f t="shared" si="11"/>
        <v>0</v>
      </c>
    </row>
    <row r="211" spans="1:13" s="35" customFormat="1" ht="12.75" x14ac:dyDescent="0.2">
      <c r="A211" s="280" t="s">
        <v>226</v>
      </c>
      <c r="B211" s="32" t="s">
        <v>48</v>
      </c>
      <c r="C211" s="33" t="s">
        <v>246</v>
      </c>
      <c r="D211" s="34" t="s">
        <v>241</v>
      </c>
      <c r="E211" s="266">
        <v>22</v>
      </c>
      <c r="F211" s="267">
        <v>7</v>
      </c>
      <c r="G211" s="268">
        <f t="shared" si="9"/>
        <v>154</v>
      </c>
      <c r="H211" s="266">
        <v>22</v>
      </c>
      <c r="I211" s="269">
        <v>7</v>
      </c>
      <c r="J211" s="268">
        <f t="shared" si="10"/>
        <v>154</v>
      </c>
      <c r="K211" s="271"/>
      <c r="L211" s="272">
        <v>4012</v>
      </c>
      <c r="M211" s="273">
        <f t="shared" si="11"/>
        <v>0</v>
      </c>
    </row>
    <row r="212" spans="1:13" s="35" customFormat="1" ht="12.75" x14ac:dyDescent="0.2">
      <c r="A212" s="31">
        <v>43895</v>
      </c>
      <c r="B212" s="32" t="s">
        <v>26</v>
      </c>
      <c r="C212" s="33" t="s">
        <v>247</v>
      </c>
      <c r="D212" s="34" t="s">
        <v>242</v>
      </c>
      <c r="E212" s="266">
        <v>207.77794</v>
      </c>
      <c r="F212" s="267">
        <v>8</v>
      </c>
      <c r="G212" s="268">
        <f t="shared" si="9"/>
        <v>1662.22352</v>
      </c>
      <c r="H212" s="266">
        <v>207.77794</v>
      </c>
      <c r="I212" s="269">
        <v>8</v>
      </c>
      <c r="J212" s="268">
        <f t="shared" si="10"/>
        <v>1662.22352</v>
      </c>
      <c r="K212" s="271"/>
      <c r="L212" s="272">
        <v>1895.2529999999999</v>
      </c>
      <c r="M212" s="273">
        <f t="shared" si="11"/>
        <v>0</v>
      </c>
    </row>
    <row r="213" spans="1:13" s="35" customFormat="1" ht="12.75" x14ac:dyDescent="0.2">
      <c r="A213" s="31">
        <v>44273</v>
      </c>
      <c r="B213" s="32" t="s">
        <v>232</v>
      </c>
      <c r="C213" s="33" t="s">
        <v>248</v>
      </c>
      <c r="D213" s="34" t="s">
        <v>243</v>
      </c>
      <c r="E213" s="266">
        <v>38.840000000000003</v>
      </c>
      <c r="F213" s="267">
        <v>4</v>
      </c>
      <c r="G213" s="268">
        <f t="shared" si="9"/>
        <v>155.36000000000001</v>
      </c>
      <c r="H213" s="266">
        <v>38.840000000000003</v>
      </c>
      <c r="I213" s="269">
        <v>4</v>
      </c>
      <c r="J213" s="268">
        <f t="shared" si="10"/>
        <v>155.36000000000001</v>
      </c>
      <c r="K213" s="271"/>
      <c r="L213" s="272">
        <v>4369.63</v>
      </c>
      <c r="M213" s="273">
        <f t="shared" si="11"/>
        <v>0</v>
      </c>
    </row>
    <row r="214" spans="1:13" s="35" customFormat="1" ht="12.75" x14ac:dyDescent="0.2">
      <c r="A214" s="31">
        <v>43909</v>
      </c>
      <c r="B214" s="32" t="s">
        <v>23</v>
      </c>
      <c r="C214" s="33" t="s">
        <v>250</v>
      </c>
      <c r="D214" s="34" t="s">
        <v>245</v>
      </c>
      <c r="E214" s="266">
        <v>9.31</v>
      </c>
      <c r="F214" s="267">
        <v>28</v>
      </c>
      <c r="G214" s="268">
        <f t="shared" si="9"/>
        <v>260.68</v>
      </c>
      <c r="H214" s="266">
        <v>9.31</v>
      </c>
      <c r="I214" s="269">
        <v>25</v>
      </c>
      <c r="J214" s="268">
        <f t="shared" si="10"/>
        <v>232.75</v>
      </c>
      <c r="K214" s="271"/>
      <c r="L214" s="272">
        <v>4369.63</v>
      </c>
      <c r="M214" s="273">
        <f t="shared" si="11"/>
        <v>0</v>
      </c>
    </row>
    <row r="215" spans="1:13" s="35" customFormat="1" ht="12.75" x14ac:dyDescent="0.2">
      <c r="A215" s="31">
        <v>43909</v>
      </c>
      <c r="B215" s="32" t="s">
        <v>23</v>
      </c>
      <c r="C215" s="33" t="s">
        <v>699</v>
      </c>
      <c r="D215" s="34" t="s">
        <v>700</v>
      </c>
      <c r="E215" s="266">
        <v>249.65849999999998</v>
      </c>
      <c r="F215" s="267">
        <v>0</v>
      </c>
      <c r="G215" s="268">
        <f t="shared" si="9"/>
        <v>0</v>
      </c>
      <c r="H215" s="266">
        <v>249.65849999999998</v>
      </c>
      <c r="I215" s="269">
        <v>0</v>
      </c>
      <c r="J215" s="268">
        <f t="shared" si="10"/>
        <v>0</v>
      </c>
      <c r="K215" s="271"/>
      <c r="L215" s="272">
        <v>4369.63</v>
      </c>
      <c r="M215" s="273">
        <f t="shared" si="11"/>
        <v>0</v>
      </c>
    </row>
    <row r="216" spans="1:13" s="35" customFormat="1" ht="12.75" x14ac:dyDescent="0.2">
      <c r="A216" s="280" t="s">
        <v>226</v>
      </c>
      <c r="B216" s="32" t="s">
        <v>48</v>
      </c>
      <c r="C216" s="33" t="s">
        <v>253</v>
      </c>
      <c r="D216" s="34" t="s">
        <v>420</v>
      </c>
      <c r="E216" s="266">
        <v>850.24480000000005</v>
      </c>
      <c r="F216" s="267">
        <v>1</v>
      </c>
      <c r="G216" s="268">
        <f t="shared" si="9"/>
        <v>850.24480000000005</v>
      </c>
      <c r="H216" s="266">
        <v>850.24480000000005</v>
      </c>
      <c r="I216" s="269">
        <v>1</v>
      </c>
      <c r="J216" s="268">
        <f t="shared" si="10"/>
        <v>850.24480000000005</v>
      </c>
      <c r="K216" s="271"/>
      <c r="L216" s="272">
        <v>949.995</v>
      </c>
      <c r="M216" s="273">
        <f t="shared" si="11"/>
        <v>0</v>
      </c>
    </row>
    <row r="217" spans="1:13" s="35" customFormat="1" ht="12.75" x14ac:dyDescent="0.2">
      <c r="A217" s="280">
        <v>44491</v>
      </c>
      <c r="B217" s="32" t="s">
        <v>48</v>
      </c>
      <c r="C217" s="33" t="s">
        <v>255</v>
      </c>
      <c r="D217" s="34" t="s">
        <v>395</v>
      </c>
      <c r="E217" s="266">
        <v>4012</v>
      </c>
      <c r="F217" s="267">
        <v>1</v>
      </c>
      <c r="G217" s="268">
        <f t="shared" si="9"/>
        <v>4012</v>
      </c>
      <c r="H217" s="266">
        <v>4012</v>
      </c>
      <c r="I217" s="269">
        <v>1</v>
      </c>
      <c r="J217" s="268">
        <f t="shared" si="10"/>
        <v>4012</v>
      </c>
      <c r="K217" s="271"/>
      <c r="L217" s="272">
        <v>3536</v>
      </c>
      <c r="M217" s="273">
        <f t="shared" si="11"/>
        <v>0</v>
      </c>
    </row>
    <row r="218" spans="1:13" s="35" customFormat="1" ht="12.75" x14ac:dyDescent="0.2">
      <c r="A218" s="280" t="s">
        <v>226</v>
      </c>
      <c r="B218" s="40" t="s">
        <v>48</v>
      </c>
      <c r="C218" s="33" t="s">
        <v>257</v>
      </c>
      <c r="D218" s="34" t="s">
        <v>249</v>
      </c>
      <c r="E218" s="266">
        <v>1895.2529999999999</v>
      </c>
      <c r="F218" s="267">
        <v>3</v>
      </c>
      <c r="G218" s="268">
        <f t="shared" si="9"/>
        <v>5685.759</v>
      </c>
      <c r="H218" s="266">
        <v>1895.2529999999999</v>
      </c>
      <c r="I218" s="269">
        <v>0</v>
      </c>
      <c r="J218" s="268">
        <f t="shared" si="10"/>
        <v>0</v>
      </c>
      <c r="K218" s="271"/>
      <c r="L218" s="272">
        <v>2584</v>
      </c>
      <c r="M218" s="273">
        <f t="shared" si="11"/>
        <v>0</v>
      </c>
    </row>
    <row r="219" spans="1:13" s="35" customFormat="1" ht="12.75" x14ac:dyDescent="0.2">
      <c r="A219" s="280">
        <v>44491</v>
      </c>
      <c r="B219" s="32" t="s">
        <v>48</v>
      </c>
      <c r="C219" s="33" t="s">
        <v>258</v>
      </c>
      <c r="D219" s="34" t="s">
        <v>251</v>
      </c>
      <c r="E219" s="266">
        <v>4369.63</v>
      </c>
      <c r="F219" s="267">
        <v>2</v>
      </c>
      <c r="G219" s="268">
        <f t="shared" si="9"/>
        <v>8739.26</v>
      </c>
      <c r="H219" s="266">
        <v>4369.63</v>
      </c>
      <c r="I219" s="269">
        <v>1</v>
      </c>
      <c r="J219" s="268">
        <f t="shared" si="10"/>
        <v>4369.63</v>
      </c>
      <c r="K219" s="271"/>
      <c r="L219" s="272">
        <v>85.06</v>
      </c>
      <c r="M219" s="273">
        <f t="shared" si="11"/>
        <v>0</v>
      </c>
    </row>
    <row r="220" spans="1:13" s="35" customFormat="1" ht="12.75" x14ac:dyDescent="0.2">
      <c r="A220" s="280">
        <v>44491</v>
      </c>
      <c r="B220" s="32" t="s">
        <v>48</v>
      </c>
      <c r="C220" s="33" t="s">
        <v>259</v>
      </c>
      <c r="D220" s="34" t="s">
        <v>252</v>
      </c>
      <c r="E220" s="266">
        <v>4369.63</v>
      </c>
      <c r="F220" s="267">
        <v>2</v>
      </c>
      <c r="G220" s="268">
        <f t="shared" si="9"/>
        <v>8739.26</v>
      </c>
      <c r="H220" s="266">
        <v>4369.63</v>
      </c>
      <c r="I220" s="269">
        <v>1</v>
      </c>
      <c r="J220" s="268">
        <f t="shared" si="10"/>
        <v>4369.63</v>
      </c>
      <c r="K220" s="271"/>
      <c r="L220" s="272">
        <v>106.69</v>
      </c>
      <c r="M220" s="273">
        <f t="shared" si="11"/>
        <v>0</v>
      </c>
    </row>
    <row r="221" spans="1:13" s="35" customFormat="1" ht="12.75" x14ac:dyDescent="0.2">
      <c r="A221" s="280">
        <v>44491</v>
      </c>
      <c r="B221" s="32" t="s">
        <v>48</v>
      </c>
      <c r="C221" s="33" t="s">
        <v>260</v>
      </c>
      <c r="D221" s="34" t="s">
        <v>254</v>
      </c>
      <c r="E221" s="266">
        <v>4369.63</v>
      </c>
      <c r="F221" s="267">
        <v>2</v>
      </c>
      <c r="G221" s="268">
        <f t="shared" si="9"/>
        <v>8739.26</v>
      </c>
      <c r="H221" s="266">
        <v>4369.63</v>
      </c>
      <c r="I221" s="269">
        <v>2</v>
      </c>
      <c r="J221" s="268">
        <f t="shared" si="10"/>
        <v>8739.26</v>
      </c>
      <c r="K221" s="271"/>
      <c r="L221" s="272">
        <v>81.900000000000006</v>
      </c>
      <c r="M221" s="273">
        <f t="shared" si="11"/>
        <v>0</v>
      </c>
    </row>
    <row r="222" spans="1:13" s="35" customFormat="1" ht="12.75" x14ac:dyDescent="0.2">
      <c r="A222" s="280" t="s">
        <v>226</v>
      </c>
      <c r="B222" s="32" t="s">
        <v>48</v>
      </c>
      <c r="C222" s="33" t="s">
        <v>262</v>
      </c>
      <c r="D222" s="34" t="s">
        <v>256</v>
      </c>
      <c r="E222" s="274">
        <v>949.995</v>
      </c>
      <c r="F222" s="267">
        <v>3</v>
      </c>
      <c r="G222" s="268">
        <f t="shared" si="9"/>
        <v>2849.9850000000001</v>
      </c>
      <c r="H222" s="274">
        <v>949.995</v>
      </c>
      <c r="I222" s="269">
        <v>3</v>
      </c>
      <c r="J222" s="268">
        <f t="shared" si="10"/>
        <v>2849.9850000000001</v>
      </c>
      <c r="K222" s="271"/>
      <c r="L222" s="272">
        <v>115.396</v>
      </c>
      <c r="M222" s="273">
        <f t="shared" si="11"/>
        <v>0</v>
      </c>
    </row>
    <row r="223" spans="1:13" s="35" customFormat="1" ht="12.75" x14ac:dyDescent="0.2">
      <c r="A223" s="31">
        <v>44396</v>
      </c>
      <c r="B223" s="32" t="s">
        <v>45</v>
      </c>
      <c r="C223" s="33" t="s">
        <v>264</v>
      </c>
      <c r="D223" s="34" t="s">
        <v>346</v>
      </c>
      <c r="E223" s="275">
        <v>3536</v>
      </c>
      <c r="F223" s="267">
        <v>1</v>
      </c>
      <c r="G223" s="268">
        <f t="shared" si="9"/>
        <v>3536</v>
      </c>
      <c r="H223" s="275">
        <v>3536</v>
      </c>
      <c r="I223" s="269">
        <v>1</v>
      </c>
      <c r="J223" s="268">
        <f t="shared" si="10"/>
        <v>3536</v>
      </c>
      <c r="K223" s="271"/>
      <c r="L223" s="272">
        <v>1090</v>
      </c>
      <c r="M223" s="273">
        <f t="shared" si="11"/>
        <v>0</v>
      </c>
    </row>
    <row r="224" spans="1:13" s="35" customFormat="1" ht="12.75" x14ac:dyDescent="0.2">
      <c r="A224" s="31">
        <v>44396</v>
      </c>
      <c r="B224" s="32" t="s">
        <v>45</v>
      </c>
      <c r="C224" s="33" t="s">
        <v>265</v>
      </c>
      <c r="D224" s="36" t="s">
        <v>347</v>
      </c>
      <c r="E224" s="274">
        <v>2584</v>
      </c>
      <c r="F224" s="267">
        <v>1</v>
      </c>
      <c r="G224" s="268">
        <f t="shared" si="9"/>
        <v>2584</v>
      </c>
      <c r="H224" s="274">
        <v>2584</v>
      </c>
      <c r="I224" s="269">
        <v>1</v>
      </c>
      <c r="J224" s="268">
        <f t="shared" si="10"/>
        <v>2584</v>
      </c>
      <c r="K224" s="271"/>
      <c r="L224" s="272">
        <v>39</v>
      </c>
      <c r="M224" s="273">
        <f t="shared" si="11"/>
        <v>0</v>
      </c>
    </row>
    <row r="225" spans="1:13" s="35" customFormat="1" ht="12.75" x14ac:dyDescent="0.2">
      <c r="A225" s="31">
        <v>43594</v>
      </c>
      <c r="B225" s="32" t="s">
        <v>45</v>
      </c>
      <c r="C225" s="33" t="s">
        <v>701</v>
      </c>
      <c r="D225" s="36" t="s">
        <v>702</v>
      </c>
      <c r="E225" s="266">
        <v>85.06</v>
      </c>
      <c r="F225" s="267">
        <v>0</v>
      </c>
      <c r="G225" s="268">
        <f t="shared" si="9"/>
        <v>0</v>
      </c>
      <c r="H225" s="266">
        <v>85.06</v>
      </c>
      <c r="I225" s="269">
        <v>0</v>
      </c>
      <c r="J225" s="268">
        <f t="shared" si="10"/>
        <v>0</v>
      </c>
      <c r="K225" s="271"/>
      <c r="L225" s="272">
        <v>531</v>
      </c>
      <c r="M225" s="273">
        <f t="shared" si="11"/>
        <v>0</v>
      </c>
    </row>
    <row r="226" spans="1:13" s="35" customFormat="1" ht="12.75" x14ac:dyDescent="0.2">
      <c r="A226" s="31">
        <v>44545</v>
      </c>
      <c r="B226" s="32" t="s">
        <v>45</v>
      </c>
      <c r="C226" s="33" t="s">
        <v>703</v>
      </c>
      <c r="D226" s="36" t="s">
        <v>261</v>
      </c>
      <c r="E226" s="266">
        <v>92.16</v>
      </c>
      <c r="F226" s="267">
        <v>0</v>
      </c>
      <c r="G226" s="268">
        <f t="shared" si="9"/>
        <v>0</v>
      </c>
      <c r="H226" s="266">
        <v>92.16</v>
      </c>
      <c r="I226" s="269">
        <v>0</v>
      </c>
      <c r="J226" s="268">
        <f t="shared" si="10"/>
        <v>0</v>
      </c>
      <c r="K226" s="271"/>
      <c r="L226" s="272">
        <v>1078.67</v>
      </c>
      <c r="M226" s="273">
        <f t="shared" si="11"/>
        <v>0</v>
      </c>
    </row>
    <row r="227" spans="1:13" s="35" customFormat="1" ht="12.75" x14ac:dyDescent="0.2">
      <c r="A227" s="31">
        <v>43909</v>
      </c>
      <c r="B227" s="32" t="s">
        <v>23</v>
      </c>
      <c r="C227" s="33" t="s">
        <v>266</v>
      </c>
      <c r="D227" s="34" t="s">
        <v>263</v>
      </c>
      <c r="E227" s="266">
        <v>81.900000000000006</v>
      </c>
      <c r="F227" s="267">
        <v>2</v>
      </c>
      <c r="G227" s="268">
        <f t="shared" si="9"/>
        <v>163.80000000000001</v>
      </c>
      <c r="H227" s="266">
        <v>81.900000000000006</v>
      </c>
      <c r="I227" s="269">
        <v>2</v>
      </c>
      <c r="J227" s="268">
        <f t="shared" si="10"/>
        <v>163.80000000000001</v>
      </c>
      <c r="K227" s="271"/>
      <c r="L227" s="272">
        <v>525</v>
      </c>
      <c r="M227" s="273">
        <f t="shared" si="11"/>
        <v>0</v>
      </c>
    </row>
    <row r="228" spans="1:13" s="35" customFormat="1" ht="12.75" x14ac:dyDescent="0.2">
      <c r="A228" s="31">
        <v>43909</v>
      </c>
      <c r="B228" s="32" t="s">
        <v>23</v>
      </c>
      <c r="C228" s="33" t="s">
        <v>704</v>
      </c>
      <c r="D228" s="34" t="s">
        <v>705</v>
      </c>
      <c r="E228" s="266">
        <v>115.396</v>
      </c>
      <c r="F228" s="267">
        <v>0</v>
      </c>
      <c r="G228" s="268">
        <f t="shared" si="9"/>
        <v>0</v>
      </c>
      <c r="H228" s="266">
        <v>115.396</v>
      </c>
      <c r="I228" s="269">
        <v>0</v>
      </c>
      <c r="J228" s="268">
        <f t="shared" si="10"/>
        <v>0</v>
      </c>
      <c r="K228" s="271"/>
      <c r="L228" s="272">
        <v>39</v>
      </c>
      <c r="M228" s="273">
        <f t="shared" si="11"/>
        <v>0</v>
      </c>
    </row>
    <row r="229" spans="1:13" s="35" customFormat="1" ht="12.75" x14ac:dyDescent="0.2">
      <c r="A229" s="31">
        <v>44503</v>
      </c>
      <c r="B229" s="32" t="s">
        <v>23</v>
      </c>
      <c r="C229" s="33" t="s">
        <v>706</v>
      </c>
      <c r="D229" s="34" t="s">
        <v>707</v>
      </c>
      <c r="E229" s="266">
        <v>1090</v>
      </c>
      <c r="F229" s="267">
        <v>0</v>
      </c>
      <c r="G229" s="268">
        <f t="shared" si="9"/>
        <v>0</v>
      </c>
      <c r="H229" s="266">
        <v>1090</v>
      </c>
      <c r="I229" s="269">
        <v>0</v>
      </c>
      <c r="J229" s="268">
        <f t="shared" si="10"/>
        <v>0</v>
      </c>
      <c r="K229" s="271"/>
      <c r="L229" s="272">
        <v>3.75</v>
      </c>
      <c r="M229" s="273">
        <f t="shared" si="11"/>
        <v>0</v>
      </c>
    </row>
    <row r="230" spans="1:13" s="35" customFormat="1" ht="12.75" x14ac:dyDescent="0.2">
      <c r="A230" s="31">
        <v>43909</v>
      </c>
      <c r="B230" s="32" t="s">
        <v>23</v>
      </c>
      <c r="C230" s="33" t="s">
        <v>708</v>
      </c>
      <c r="D230" s="34" t="s">
        <v>709</v>
      </c>
      <c r="E230" s="266">
        <v>39</v>
      </c>
      <c r="F230" s="267">
        <v>0</v>
      </c>
      <c r="G230" s="268">
        <f t="shared" si="9"/>
        <v>0</v>
      </c>
      <c r="H230" s="266">
        <v>39</v>
      </c>
      <c r="I230" s="269">
        <v>0</v>
      </c>
      <c r="J230" s="268">
        <f t="shared" si="10"/>
        <v>0</v>
      </c>
      <c r="K230" s="271"/>
      <c r="L230" s="272">
        <v>190</v>
      </c>
      <c r="M230" s="273">
        <f t="shared" si="11"/>
        <v>0</v>
      </c>
    </row>
    <row r="231" spans="1:13" s="35" customFormat="1" ht="12.75" x14ac:dyDescent="0.2">
      <c r="A231" s="31"/>
      <c r="B231" s="32" t="s">
        <v>26</v>
      </c>
      <c r="C231" s="33" t="s">
        <v>268</v>
      </c>
      <c r="D231" s="34" t="s">
        <v>489</v>
      </c>
      <c r="E231" s="266">
        <v>531</v>
      </c>
      <c r="F231" s="267">
        <v>4</v>
      </c>
      <c r="G231" s="268">
        <f t="shared" si="9"/>
        <v>2124</v>
      </c>
      <c r="H231" s="266">
        <v>531</v>
      </c>
      <c r="I231" s="269">
        <v>4</v>
      </c>
      <c r="J231" s="268">
        <f t="shared" si="10"/>
        <v>2124</v>
      </c>
      <c r="K231" s="271"/>
      <c r="L231" s="272">
        <v>24</v>
      </c>
      <c r="M231" s="273">
        <f t="shared" si="11"/>
        <v>0</v>
      </c>
    </row>
    <row r="232" spans="1:13" s="35" customFormat="1" ht="12.75" x14ac:dyDescent="0.2">
      <c r="A232" s="31">
        <v>44543</v>
      </c>
      <c r="B232" s="32" t="s">
        <v>48</v>
      </c>
      <c r="C232" s="33" t="s">
        <v>710</v>
      </c>
      <c r="D232" s="34" t="s">
        <v>489</v>
      </c>
      <c r="E232" s="266">
        <v>220</v>
      </c>
      <c r="F232" s="267">
        <v>0</v>
      </c>
      <c r="G232" s="268">
        <f t="shared" si="9"/>
        <v>0</v>
      </c>
      <c r="H232" s="266">
        <v>220</v>
      </c>
      <c r="I232" s="269">
        <v>0</v>
      </c>
      <c r="J232" s="268">
        <f t="shared" si="10"/>
        <v>0</v>
      </c>
      <c r="K232" s="271"/>
      <c r="L232" s="272">
        <v>180</v>
      </c>
      <c r="M232" s="273">
        <f t="shared" si="11"/>
        <v>0</v>
      </c>
    </row>
    <row r="233" spans="1:13" s="35" customFormat="1" ht="12.75" x14ac:dyDescent="0.2">
      <c r="A233" s="31">
        <v>44364</v>
      </c>
      <c r="B233" s="32" t="s">
        <v>450</v>
      </c>
      <c r="C233" s="33" t="s">
        <v>711</v>
      </c>
      <c r="D233" s="36" t="s">
        <v>712</v>
      </c>
      <c r="E233" s="266">
        <v>725.7</v>
      </c>
      <c r="F233" s="267">
        <v>0</v>
      </c>
      <c r="G233" s="268">
        <f t="shared" si="9"/>
        <v>0</v>
      </c>
      <c r="H233" s="266">
        <v>725.7</v>
      </c>
      <c r="I233" s="269">
        <v>0</v>
      </c>
      <c r="J233" s="268">
        <f t="shared" si="10"/>
        <v>0</v>
      </c>
      <c r="K233" s="271"/>
      <c r="L233" s="272">
        <v>18</v>
      </c>
      <c r="M233" s="273">
        <f t="shared" si="11"/>
        <v>0</v>
      </c>
    </row>
    <row r="234" spans="1:13" s="35" customFormat="1" ht="12.75" x14ac:dyDescent="0.2">
      <c r="A234" s="31">
        <v>44273</v>
      </c>
      <c r="B234" s="32" t="s">
        <v>26</v>
      </c>
      <c r="C234" s="33" t="s">
        <v>713</v>
      </c>
      <c r="D234" s="36" t="s">
        <v>712</v>
      </c>
      <c r="E234" s="274">
        <v>693.84</v>
      </c>
      <c r="F234" s="267">
        <v>0</v>
      </c>
      <c r="G234" s="268">
        <f t="shared" si="9"/>
        <v>0</v>
      </c>
      <c r="H234" s="274">
        <v>693.84</v>
      </c>
      <c r="I234" s="269">
        <v>0</v>
      </c>
      <c r="J234" s="268">
        <f t="shared" si="10"/>
        <v>0</v>
      </c>
      <c r="K234" s="271"/>
      <c r="L234" s="272">
        <v>40</v>
      </c>
      <c r="M234" s="273">
        <f t="shared" si="11"/>
        <v>0</v>
      </c>
    </row>
    <row r="235" spans="1:13" s="35" customFormat="1" ht="12.75" x14ac:dyDescent="0.2">
      <c r="A235" s="31">
        <v>44265</v>
      </c>
      <c r="B235" s="32" t="s">
        <v>48</v>
      </c>
      <c r="C235" s="33" t="s">
        <v>269</v>
      </c>
      <c r="D235" s="34" t="s">
        <v>69</v>
      </c>
      <c r="E235" s="274">
        <v>525</v>
      </c>
      <c r="F235" s="267">
        <v>6</v>
      </c>
      <c r="G235" s="268">
        <f t="shared" si="9"/>
        <v>3150</v>
      </c>
      <c r="H235" s="274">
        <v>525</v>
      </c>
      <c r="I235" s="269">
        <v>6</v>
      </c>
      <c r="J235" s="268">
        <f t="shared" si="10"/>
        <v>3150</v>
      </c>
      <c r="K235" s="271"/>
      <c r="L235" s="272">
        <v>275</v>
      </c>
      <c r="M235" s="273">
        <f t="shared" si="11"/>
        <v>0</v>
      </c>
    </row>
    <row r="236" spans="1:13" s="35" customFormat="1" ht="12.75" x14ac:dyDescent="0.2">
      <c r="A236" s="31">
        <v>44364</v>
      </c>
      <c r="B236" s="32" t="s">
        <v>137</v>
      </c>
      <c r="C236" s="33" t="s">
        <v>714</v>
      </c>
      <c r="D236" s="34" t="s">
        <v>715</v>
      </c>
      <c r="E236" s="274">
        <v>39</v>
      </c>
      <c r="F236" s="267">
        <v>0</v>
      </c>
      <c r="G236" s="268">
        <f t="shared" si="9"/>
        <v>0</v>
      </c>
      <c r="H236" s="274">
        <v>39</v>
      </c>
      <c r="I236" s="269">
        <v>0</v>
      </c>
      <c r="J236" s="268">
        <f t="shared" si="10"/>
        <v>0</v>
      </c>
      <c r="K236" s="271"/>
      <c r="L236" s="272">
        <v>54.2</v>
      </c>
      <c r="M236" s="273">
        <f t="shared" si="11"/>
        <v>0</v>
      </c>
    </row>
    <row r="237" spans="1:13" s="35" customFormat="1" ht="12.75" x14ac:dyDescent="0.2">
      <c r="A237" s="31">
        <v>44477</v>
      </c>
      <c r="B237" s="32" t="s">
        <v>48</v>
      </c>
      <c r="C237" s="33" t="s">
        <v>270</v>
      </c>
      <c r="D237" s="34" t="s">
        <v>267</v>
      </c>
      <c r="E237" s="274">
        <v>3.75</v>
      </c>
      <c r="F237" s="267">
        <v>79</v>
      </c>
      <c r="G237" s="268">
        <f t="shared" si="9"/>
        <v>296.25</v>
      </c>
      <c r="H237" s="274">
        <v>3.75</v>
      </c>
      <c r="I237" s="269">
        <v>67</v>
      </c>
      <c r="J237" s="268">
        <f t="shared" si="10"/>
        <v>251.25</v>
      </c>
      <c r="K237" s="271"/>
      <c r="L237" s="272">
        <v>6200</v>
      </c>
      <c r="M237" s="273">
        <f t="shared" si="11"/>
        <v>0</v>
      </c>
    </row>
    <row r="238" spans="1:13" s="35" customFormat="1" ht="12.75" x14ac:dyDescent="0.2">
      <c r="A238" s="31">
        <v>44265</v>
      </c>
      <c r="B238" s="32" t="s">
        <v>29</v>
      </c>
      <c r="C238" s="33" t="s">
        <v>716</v>
      </c>
      <c r="D238" s="34" t="s">
        <v>57</v>
      </c>
      <c r="E238" s="266">
        <v>190</v>
      </c>
      <c r="F238" s="267">
        <v>0</v>
      </c>
      <c r="G238" s="268">
        <f t="shared" si="9"/>
        <v>0</v>
      </c>
      <c r="H238" s="266">
        <v>190</v>
      </c>
      <c r="I238" s="269">
        <v>0</v>
      </c>
      <c r="J238" s="268">
        <f t="shared" si="10"/>
        <v>0</v>
      </c>
      <c r="K238" s="271"/>
      <c r="L238" s="272">
        <v>572.89</v>
      </c>
      <c r="M238" s="273">
        <f t="shared" si="11"/>
        <v>0</v>
      </c>
    </row>
    <row r="239" spans="1:13" s="35" customFormat="1" ht="12.75" x14ac:dyDescent="0.2">
      <c r="A239" s="31">
        <v>44265</v>
      </c>
      <c r="B239" s="32" t="s">
        <v>48</v>
      </c>
      <c r="C239" s="33" t="s">
        <v>717</v>
      </c>
      <c r="D239" s="34" t="s">
        <v>209</v>
      </c>
      <c r="E239" s="266">
        <v>24</v>
      </c>
      <c r="F239" s="267">
        <v>0</v>
      </c>
      <c r="G239" s="268">
        <f t="shared" si="9"/>
        <v>0</v>
      </c>
      <c r="H239" s="266">
        <v>24</v>
      </c>
      <c r="I239" s="269">
        <v>0</v>
      </c>
      <c r="J239" s="268">
        <f t="shared" si="10"/>
        <v>0</v>
      </c>
      <c r="K239" s="271"/>
      <c r="L239" s="272">
        <v>12.39</v>
      </c>
      <c r="M239" s="273">
        <f t="shared" si="11"/>
        <v>0</v>
      </c>
    </row>
    <row r="240" spans="1:13" s="35" customFormat="1" ht="12.75" x14ac:dyDescent="0.2">
      <c r="A240" s="31">
        <v>44265</v>
      </c>
      <c r="B240" s="32" t="s">
        <v>137</v>
      </c>
      <c r="C240" s="33" t="s">
        <v>718</v>
      </c>
      <c r="D240" s="34" t="s">
        <v>140</v>
      </c>
      <c r="E240" s="266">
        <v>180</v>
      </c>
      <c r="F240" s="267">
        <v>0</v>
      </c>
      <c r="G240" s="268">
        <f t="shared" si="9"/>
        <v>0</v>
      </c>
      <c r="H240" s="266">
        <v>180</v>
      </c>
      <c r="I240" s="269">
        <v>0</v>
      </c>
      <c r="J240" s="268">
        <f t="shared" si="10"/>
        <v>0</v>
      </c>
      <c r="K240" s="271"/>
      <c r="L240" s="272">
        <v>448.4</v>
      </c>
      <c r="M240" s="273">
        <f t="shared" si="11"/>
        <v>0</v>
      </c>
    </row>
    <row r="241" spans="1:13" s="35" customFormat="1" ht="12.75" x14ac:dyDescent="0.2">
      <c r="A241" s="31">
        <v>44364</v>
      </c>
      <c r="B241" s="32" t="s">
        <v>456</v>
      </c>
      <c r="C241" s="33" t="s">
        <v>719</v>
      </c>
      <c r="D241" s="34" t="s">
        <v>178</v>
      </c>
      <c r="E241" s="266">
        <v>216</v>
      </c>
      <c r="F241" s="267">
        <v>0</v>
      </c>
      <c r="G241" s="268">
        <f t="shared" si="9"/>
        <v>0</v>
      </c>
      <c r="H241" s="266">
        <v>216</v>
      </c>
      <c r="I241" s="269">
        <v>0</v>
      </c>
      <c r="J241" s="268">
        <f t="shared" si="10"/>
        <v>0</v>
      </c>
      <c r="K241" s="271"/>
      <c r="L241" s="272">
        <v>448.4</v>
      </c>
      <c r="M241" s="273">
        <f t="shared" si="11"/>
        <v>0</v>
      </c>
    </row>
    <row r="242" spans="1:13" s="35" customFormat="1" ht="12.75" x14ac:dyDescent="0.2">
      <c r="A242" s="31">
        <v>44265</v>
      </c>
      <c r="B242" s="32" t="s">
        <v>456</v>
      </c>
      <c r="C242" s="33" t="s">
        <v>271</v>
      </c>
      <c r="D242" s="34" t="s">
        <v>94</v>
      </c>
      <c r="E242" s="266">
        <v>40</v>
      </c>
      <c r="F242" s="267">
        <v>4</v>
      </c>
      <c r="G242" s="268">
        <f t="shared" si="9"/>
        <v>160</v>
      </c>
      <c r="H242" s="266">
        <v>40</v>
      </c>
      <c r="I242" s="269">
        <v>0</v>
      </c>
      <c r="J242" s="268">
        <f t="shared" si="10"/>
        <v>0</v>
      </c>
      <c r="K242" s="271"/>
      <c r="L242" s="272">
        <v>448.4</v>
      </c>
      <c r="M242" s="273">
        <f t="shared" si="11"/>
        <v>0</v>
      </c>
    </row>
    <row r="243" spans="1:13" s="35" customFormat="1" ht="12.75" x14ac:dyDescent="0.2">
      <c r="A243" s="31">
        <v>44477</v>
      </c>
      <c r="B243" s="32" t="s">
        <v>456</v>
      </c>
      <c r="C243" s="33" t="s">
        <v>272</v>
      </c>
      <c r="D243" s="34" t="s">
        <v>120</v>
      </c>
      <c r="E243" s="266">
        <v>275</v>
      </c>
      <c r="F243" s="267">
        <v>9</v>
      </c>
      <c r="G243" s="268">
        <f t="shared" si="9"/>
        <v>2475</v>
      </c>
      <c r="H243" s="266">
        <v>275</v>
      </c>
      <c r="I243" s="269">
        <v>8</v>
      </c>
      <c r="J243" s="268">
        <f t="shared" si="10"/>
        <v>2200</v>
      </c>
      <c r="K243" s="271"/>
      <c r="L243" s="272">
        <v>448.4</v>
      </c>
      <c r="M243" s="273">
        <f t="shared" si="11"/>
        <v>0</v>
      </c>
    </row>
    <row r="244" spans="1:13" s="35" customFormat="1" ht="12.75" x14ac:dyDescent="0.2">
      <c r="A244" s="31">
        <v>44477</v>
      </c>
      <c r="B244" s="32" t="s">
        <v>48</v>
      </c>
      <c r="C244" s="33" t="s">
        <v>274</v>
      </c>
      <c r="D244" s="34" t="s">
        <v>75</v>
      </c>
      <c r="E244" s="266">
        <v>54.2</v>
      </c>
      <c r="F244" s="267">
        <v>12</v>
      </c>
      <c r="G244" s="268">
        <f t="shared" si="9"/>
        <v>650.40000000000009</v>
      </c>
      <c r="H244" s="266">
        <v>54.2</v>
      </c>
      <c r="I244" s="269">
        <v>6</v>
      </c>
      <c r="J244" s="268">
        <f t="shared" si="10"/>
        <v>325.20000000000005</v>
      </c>
      <c r="K244" s="271"/>
      <c r="L244" s="272">
        <v>448.4</v>
      </c>
      <c r="M244" s="273">
        <f t="shared" si="11"/>
        <v>0</v>
      </c>
    </row>
    <row r="245" spans="1:13" s="35" customFormat="1" ht="12.75" x14ac:dyDescent="0.2">
      <c r="A245" s="31">
        <v>44265</v>
      </c>
      <c r="B245" s="32" t="s">
        <v>48</v>
      </c>
      <c r="C245" s="33" t="s">
        <v>720</v>
      </c>
      <c r="D245" s="34" t="s">
        <v>721</v>
      </c>
      <c r="E245" s="266">
        <v>6200</v>
      </c>
      <c r="F245" s="267">
        <v>0</v>
      </c>
      <c r="G245" s="268">
        <f t="shared" si="9"/>
        <v>0</v>
      </c>
      <c r="H245" s="266">
        <v>6200</v>
      </c>
      <c r="I245" s="269">
        <v>0</v>
      </c>
      <c r="J245" s="268">
        <f t="shared" si="10"/>
        <v>0</v>
      </c>
      <c r="K245" s="271"/>
      <c r="L245" s="272">
        <v>448.4</v>
      </c>
      <c r="M245" s="273">
        <f t="shared" si="11"/>
        <v>0</v>
      </c>
    </row>
    <row r="246" spans="1:13" s="35" customFormat="1" ht="12.75" x14ac:dyDescent="0.2">
      <c r="A246" s="31">
        <v>44545</v>
      </c>
      <c r="B246" s="37" t="s">
        <v>30</v>
      </c>
      <c r="C246" s="33" t="s">
        <v>277</v>
      </c>
      <c r="D246" s="39" t="s">
        <v>228</v>
      </c>
      <c r="E246" s="266">
        <v>572.89</v>
      </c>
      <c r="F246" s="267">
        <v>32</v>
      </c>
      <c r="G246" s="268">
        <f t="shared" si="9"/>
        <v>18332.48</v>
      </c>
      <c r="H246" s="266">
        <v>572.89</v>
      </c>
      <c r="I246" s="269">
        <v>22</v>
      </c>
      <c r="J246" s="268">
        <f t="shared" si="10"/>
        <v>12603.58</v>
      </c>
      <c r="K246" s="271"/>
      <c r="L246" s="272">
        <v>531</v>
      </c>
      <c r="M246" s="273">
        <f t="shared" si="11"/>
        <v>0</v>
      </c>
    </row>
    <row r="247" spans="1:13" s="35" customFormat="1" ht="12.75" x14ac:dyDescent="0.2">
      <c r="A247" s="31">
        <v>44545</v>
      </c>
      <c r="B247" s="37" t="s">
        <v>30</v>
      </c>
      <c r="C247" s="33" t="s">
        <v>279</v>
      </c>
      <c r="D247" s="38" t="s">
        <v>488</v>
      </c>
      <c r="E247" s="266">
        <v>12.39</v>
      </c>
      <c r="F247" s="267">
        <v>180</v>
      </c>
      <c r="G247" s="268">
        <f t="shared" si="9"/>
        <v>2230.2000000000003</v>
      </c>
      <c r="H247" s="266">
        <v>12.39</v>
      </c>
      <c r="I247" s="269">
        <v>180</v>
      </c>
      <c r="J247" s="268">
        <f t="shared" si="10"/>
        <v>2230.2000000000003</v>
      </c>
      <c r="K247" s="271"/>
      <c r="L247" s="272">
        <v>531</v>
      </c>
      <c r="M247" s="273">
        <f t="shared" si="11"/>
        <v>0</v>
      </c>
    </row>
    <row r="248" spans="1:13" s="35" customFormat="1" ht="12.75" x14ac:dyDescent="0.2">
      <c r="A248" s="280" t="s">
        <v>226</v>
      </c>
      <c r="B248" s="32" t="s">
        <v>48</v>
      </c>
      <c r="C248" s="33" t="s">
        <v>280</v>
      </c>
      <c r="D248" s="34" t="s">
        <v>235</v>
      </c>
      <c r="E248" s="266">
        <v>448.4</v>
      </c>
      <c r="F248" s="267">
        <v>3</v>
      </c>
      <c r="G248" s="268">
        <f t="shared" si="9"/>
        <v>1345.1999999999998</v>
      </c>
      <c r="H248" s="266">
        <v>448.4</v>
      </c>
      <c r="I248" s="269">
        <v>3</v>
      </c>
      <c r="J248" s="268">
        <f t="shared" si="10"/>
        <v>1345.1999999999998</v>
      </c>
      <c r="K248" s="271"/>
      <c r="L248" s="272">
        <v>531</v>
      </c>
      <c r="M248" s="273">
        <f t="shared" si="11"/>
        <v>0</v>
      </c>
    </row>
    <row r="249" spans="1:13" s="35" customFormat="1" ht="12.75" x14ac:dyDescent="0.2">
      <c r="A249" s="280" t="s">
        <v>226</v>
      </c>
      <c r="B249" s="32" t="s">
        <v>48</v>
      </c>
      <c r="C249" s="33" t="s">
        <v>281</v>
      </c>
      <c r="D249" s="34" t="s">
        <v>237</v>
      </c>
      <c r="E249" s="266">
        <v>448.4</v>
      </c>
      <c r="F249" s="267">
        <v>3</v>
      </c>
      <c r="G249" s="268">
        <f t="shared" si="9"/>
        <v>1345.1999999999998</v>
      </c>
      <c r="H249" s="266">
        <v>448.4</v>
      </c>
      <c r="I249" s="269">
        <v>3</v>
      </c>
      <c r="J249" s="268">
        <f t="shared" si="10"/>
        <v>1345.1999999999998</v>
      </c>
      <c r="K249" s="271"/>
      <c r="L249" s="272">
        <v>5310</v>
      </c>
      <c r="M249" s="273">
        <f t="shared" si="11"/>
        <v>0</v>
      </c>
    </row>
    <row r="250" spans="1:13" s="35" customFormat="1" ht="12.75" x14ac:dyDescent="0.2">
      <c r="A250" s="280" t="s">
        <v>226</v>
      </c>
      <c r="B250" s="32" t="s">
        <v>48</v>
      </c>
      <c r="C250" s="33" t="s">
        <v>282</v>
      </c>
      <c r="D250" s="34" t="s">
        <v>273</v>
      </c>
      <c r="E250" s="266">
        <v>448.4</v>
      </c>
      <c r="F250" s="267">
        <v>5</v>
      </c>
      <c r="G250" s="268">
        <f t="shared" si="9"/>
        <v>2242</v>
      </c>
      <c r="H250" s="266">
        <v>448.4</v>
      </c>
      <c r="I250" s="269">
        <v>5</v>
      </c>
      <c r="J250" s="268">
        <f t="shared" si="10"/>
        <v>2242</v>
      </c>
      <c r="K250" s="271"/>
      <c r="L250" s="272">
        <v>694.89</v>
      </c>
      <c r="M250" s="273">
        <f t="shared" si="11"/>
        <v>0</v>
      </c>
    </row>
    <row r="251" spans="1:13" s="35" customFormat="1" ht="12.75" x14ac:dyDescent="0.2">
      <c r="A251" s="280" t="s">
        <v>226</v>
      </c>
      <c r="B251" s="32" t="s">
        <v>48</v>
      </c>
      <c r="C251" s="33" t="s">
        <v>283</v>
      </c>
      <c r="D251" s="34" t="s">
        <v>275</v>
      </c>
      <c r="E251" s="266">
        <v>448.4</v>
      </c>
      <c r="F251" s="267">
        <v>3</v>
      </c>
      <c r="G251" s="268">
        <f t="shared" si="9"/>
        <v>1345.1999999999998</v>
      </c>
      <c r="H251" s="266">
        <v>448.4</v>
      </c>
      <c r="I251" s="269">
        <v>3</v>
      </c>
      <c r="J251" s="268">
        <f t="shared" si="10"/>
        <v>1345.1999999999998</v>
      </c>
      <c r="K251" s="271"/>
      <c r="L251" s="272">
        <v>20</v>
      </c>
      <c r="M251" s="273">
        <f t="shared" si="11"/>
        <v>0</v>
      </c>
    </row>
    <row r="252" spans="1:13" s="35" customFormat="1" ht="12.75" x14ac:dyDescent="0.2">
      <c r="A252" s="280" t="s">
        <v>226</v>
      </c>
      <c r="B252" s="32" t="s">
        <v>48</v>
      </c>
      <c r="C252" s="33" t="s">
        <v>284</v>
      </c>
      <c r="D252" s="34" t="s">
        <v>276</v>
      </c>
      <c r="E252" s="266">
        <v>448.4</v>
      </c>
      <c r="F252" s="267">
        <v>3</v>
      </c>
      <c r="G252" s="268">
        <f t="shared" si="9"/>
        <v>1345.1999999999998</v>
      </c>
      <c r="H252" s="266">
        <v>448.4</v>
      </c>
      <c r="I252" s="269">
        <v>3</v>
      </c>
      <c r="J252" s="268">
        <f t="shared" si="10"/>
        <v>1345.1999999999998</v>
      </c>
      <c r="K252" s="271"/>
      <c r="L252" s="272">
        <v>125.95</v>
      </c>
      <c r="M252" s="273">
        <f t="shared" si="11"/>
        <v>0</v>
      </c>
    </row>
    <row r="253" spans="1:13" s="35" customFormat="1" ht="12.75" x14ac:dyDescent="0.2">
      <c r="A253" s="280" t="s">
        <v>226</v>
      </c>
      <c r="B253" s="32" t="s">
        <v>48</v>
      </c>
      <c r="C253" s="33" t="s">
        <v>285</v>
      </c>
      <c r="D253" s="34" t="s">
        <v>278</v>
      </c>
      <c r="E253" s="266">
        <v>448.4</v>
      </c>
      <c r="F253" s="267">
        <v>3</v>
      </c>
      <c r="G253" s="268">
        <f t="shared" si="9"/>
        <v>1345.1999999999998</v>
      </c>
      <c r="H253" s="266">
        <v>448.4</v>
      </c>
      <c r="I253" s="269">
        <v>3</v>
      </c>
      <c r="J253" s="268">
        <f t="shared" si="10"/>
        <v>1345.1999999999998</v>
      </c>
      <c r="K253" s="271"/>
      <c r="L253" s="272">
        <v>611.33000000000004</v>
      </c>
      <c r="M253" s="273">
        <f t="shared" si="11"/>
        <v>0</v>
      </c>
    </row>
    <row r="254" spans="1:13" s="35" customFormat="1" ht="12.75" x14ac:dyDescent="0.2">
      <c r="A254" s="280" t="s">
        <v>226</v>
      </c>
      <c r="B254" s="32" t="s">
        <v>48</v>
      </c>
      <c r="C254" s="33" t="s">
        <v>722</v>
      </c>
      <c r="D254" s="34" t="s">
        <v>723</v>
      </c>
      <c r="E254" s="266">
        <v>531</v>
      </c>
      <c r="F254" s="267">
        <v>0</v>
      </c>
      <c r="G254" s="268">
        <f t="shared" si="9"/>
        <v>0</v>
      </c>
      <c r="H254" s="266">
        <v>531</v>
      </c>
      <c r="I254" s="269">
        <v>0</v>
      </c>
      <c r="J254" s="268">
        <f t="shared" si="10"/>
        <v>0</v>
      </c>
      <c r="K254" s="271"/>
      <c r="L254" s="272">
        <v>21.78</v>
      </c>
      <c r="M254" s="273">
        <f t="shared" si="11"/>
        <v>0</v>
      </c>
    </row>
    <row r="255" spans="1:13" s="35" customFormat="1" ht="13.5" thickBot="1" x14ac:dyDescent="0.25">
      <c r="A255" s="280" t="s">
        <v>226</v>
      </c>
      <c r="B255" s="32" t="s">
        <v>48</v>
      </c>
      <c r="C255" s="33" t="s">
        <v>724</v>
      </c>
      <c r="D255" s="34" t="s">
        <v>725</v>
      </c>
      <c r="E255" s="266">
        <v>531</v>
      </c>
      <c r="F255" s="286">
        <v>0</v>
      </c>
      <c r="G255" s="268">
        <f t="shared" si="9"/>
        <v>0</v>
      </c>
      <c r="H255" s="266">
        <v>531</v>
      </c>
      <c r="I255" s="287">
        <v>0</v>
      </c>
      <c r="J255" s="268">
        <f t="shared" si="10"/>
        <v>0</v>
      </c>
      <c r="K255" s="271"/>
      <c r="L255" s="272">
        <v>134</v>
      </c>
      <c r="M255" s="273">
        <f t="shared" si="11"/>
        <v>0</v>
      </c>
    </row>
    <row r="256" spans="1:13" s="35" customFormat="1" ht="12.75" x14ac:dyDescent="0.2">
      <c r="A256" s="280" t="s">
        <v>226</v>
      </c>
      <c r="B256" s="32" t="s">
        <v>48</v>
      </c>
      <c r="C256" s="33" t="s">
        <v>726</v>
      </c>
      <c r="D256" s="34" t="s">
        <v>727</v>
      </c>
      <c r="E256" s="266">
        <v>531</v>
      </c>
      <c r="F256" s="288">
        <v>0</v>
      </c>
      <c r="G256" s="268">
        <f t="shared" si="9"/>
        <v>0</v>
      </c>
      <c r="H256" s="266">
        <v>531</v>
      </c>
      <c r="I256" s="289">
        <v>0</v>
      </c>
      <c r="J256" s="268">
        <f t="shared" si="10"/>
        <v>0</v>
      </c>
      <c r="K256" s="271"/>
      <c r="L256" s="272">
        <v>202.63</v>
      </c>
      <c r="M256" s="273">
        <f t="shared" si="11"/>
        <v>0</v>
      </c>
    </row>
    <row r="257" spans="1:13" s="35" customFormat="1" ht="12.75" x14ac:dyDescent="0.2">
      <c r="A257" s="280">
        <v>44491</v>
      </c>
      <c r="B257" s="40" t="s">
        <v>48</v>
      </c>
      <c r="C257" s="33" t="s">
        <v>728</v>
      </c>
      <c r="D257" s="34" t="s">
        <v>249</v>
      </c>
      <c r="E257" s="266">
        <v>5310</v>
      </c>
      <c r="F257" s="267">
        <v>0</v>
      </c>
      <c r="G257" s="268">
        <f t="shared" si="9"/>
        <v>0</v>
      </c>
      <c r="H257" s="266">
        <v>5310</v>
      </c>
      <c r="I257" s="269">
        <v>0</v>
      </c>
      <c r="J257" s="268">
        <f t="shared" si="10"/>
        <v>0</v>
      </c>
      <c r="K257" s="271"/>
      <c r="L257" s="272">
        <v>231.4</v>
      </c>
      <c r="M257" s="273">
        <f t="shared" si="11"/>
        <v>0</v>
      </c>
    </row>
    <row r="258" spans="1:13" s="35" customFormat="1" ht="12.75" x14ac:dyDescent="0.2">
      <c r="A258" s="31">
        <v>44543</v>
      </c>
      <c r="B258" s="32" t="s">
        <v>456</v>
      </c>
      <c r="C258" s="33" t="s">
        <v>287</v>
      </c>
      <c r="D258" s="34" t="s">
        <v>187</v>
      </c>
      <c r="E258" s="266">
        <v>694.89</v>
      </c>
      <c r="F258" s="267">
        <v>32</v>
      </c>
      <c r="G258" s="268">
        <f t="shared" si="9"/>
        <v>22236.48</v>
      </c>
      <c r="H258" s="266">
        <v>694.89</v>
      </c>
      <c r="I258" s="269">
        <v>32</v>
      </c>
      <c r="J258" s="268">
        <f t="shared" si="10"/>
        <v>22236.48</v>
      </c>
      <c r="K258" s="271"/>
      <c r="L258" s="272">
        <v>689</v>
      </c>
      <c r="M258" s="273">
        <f t="shared" si="11"/>
        <v>0</v>
      </c>
    </row>
    <row r="259" spans="1:13" s="35" customFormat="1" ht="12.75" x14ac:dyDescent="0.2">
      <c r="A259" s="31">
        <v>44273</v>
      </c>
      <c r="B259" s="32" t="s">
        <v>26</v>
      </c>
      <c r="C259" s="33" t="s">
        <v>729</v>
      </c>
      <c r="D259" s="34" t="s">
        <v>730</v>
      </c>
      <c r="E259" s="266">
        <v>20</v>
      </c>
      <c r="F259" s="267">
        <v>0</v>
      </c>
      <c r="G259" s="268">
        <f t="shared" si="9"/>
        <v>0</v>
      </c>
      <c r="H259" s="266">
        <v>20</v>
      </c>
      <c r="I259" s="269">
        <v>0</v>
      </c>
      <c r="J259" s="268">
        <f t="shared" si="10"/>
        <v>0</v>
      </c>
      <c r="K259" s="271"/>
      <c r="L259" s="272">
        <v>4856</v>
      </c>
      <c r="M259" s="273">
        <f t="shared" si="11"/>
        <v>0</v>
      </c>
    </row>
    <row r="260" spans="1:13" s="35" customFormat="1" ht="12.75" x14ac:dyDescent="0.2">
      <c r="A260" s="31">
        <v>44487</v>
      </c>
      <c r="B260" s="32" t="s">
        <v>487</v>
      </c>
      <c r="C260" s="33" t="s">
        <v>731</v>
      </c>
      <c r="D260" s="34" t="s">
        <v>145</v>
      </c>
      <c r="E260" s="266">
        <v>129.80000000000001</v>
      </c>
      <c r="F260" s="267">
        <v>0</v>
      </c>
      <c r="G260" s="268">
        <f t="shared" si="9"/>
        <v>0</v>
      </c>
      <c r="H260" s="266">
        <v>129.80000000000001</v>
      </c>
      <c r="I260" s="269">
        <v>0</v>
      </c>
      <c r="J260" s="268">
        <f t="shared" si="10"/>
        <v>0</v>
      </c>
      <c r="K260" s="271"/>
      <c r="L260" s="272">
        <v>1948</v>
      </c>
      <c r="M260" s="273">
        <f t="shared" si="11"/>
        <v>0</v>
      </c>
    </row>
    <row r="261" spans="1:13" s="35" customFormat="1" ht="12.75" x14ac:dyDescent="0.2">
      <c r="A261" s="31">
        <v>44273</v>
      </c>
      <c r="B261" s="32" t="s">
        <v>26</v>
      </c>
      <c r="C261" s="33" t="s">
        <v>732</v>
      </c>
      <c r="D261" s="34" t="s">
        <v>145</v>
      </c>
      <c r="E261" s="266">
        <v>125.95</v>
      </c>
      <c r="F261" s="267">
        <v>0</v>
      </c>
      <c r="G261" s="268">
        <f t="shared" si="9"/>
        <v>0</v>
      </c>
      <c r="H261" s="266">
        <v>125.95</v>
      </c>
      <c r="I261" s="269">
        <v>0</v>
      </c>
      <c r="J261" s="268">
        <f t="shared" si="10"/>
        <v>0</v>
      </c>
      <c r="K261" s="271"/>
      <c r="L261" s="272">
        <v>5.17</v>
      </c>
      <c r="M261" s="273">
        <f t="shared" si="11"/>
        <v>0</v>
      </c>
    </row>
    <row r="262" spans="1:13" s="35" customFormat="1" ht="12.75" x14ac:dyDescent="0.2">
      <c r="A262" s="31">
        <v>44487</v>
      </c>
      <c r="B262" s="32" t="s">
        <v>487</v>
      </c>
      <c r="C262" s="33" t="s">
        <v>402</v>
      </c>
      <c r="D262" s="34" t="s">
        <v>392</v>
      </c>
      <c r="E262" s="266">
        <v>584.1</v>
      </c>
      <c r="F262" s="267">
        <v>6</v>
      </c>
      <c r="G262" s="268">
        <f t="shared" si="9"/>
        <v>3504.6000000000004</v>
      </c>
      <c r="H262" s="266">
        <v>584.1</v>
      </c>
      <c r="I262" s="269">
        <v>5</v>
      </c>
      <c r="J262" s="268">
        <f t="shared" si="10"/>
        <v>2920.5</v>
      </c>
      <c r="K262" s="271"/>
      <c r="L262" s="272">
        <v>31.14</v>
      </c>
      <c r="M262" s="273">
        <f t="shared" si="11"/>
        <v>0</v>
      </c>
    </row>
    <row r="263" spans="1:13" s="35" customFormat="1" ht="12.75" x14ac:dyDescent="0.2">
      <c r="A263" s="31">
        <v>44487</v>
      </c>
      <c r="B263" s="32" t="s">
        <v>26</v>
      </c>
      <c r="C263" s="33" t="s">
        <v>404</v>
      </c>
      <c r="D263" s="34" t="s">
        <v>392</v>
      </c>
      <c r="E263" s="266">
        <v>631.75</v>
      </c>
      <c r="F263" s="267">
        <v>6</v>
      </c>
      <c r="G263" s="268">
        <f t="shared" si="9"/>
        <v>3790.5</v>
      </c>
      <c r="H263" s="266">
        <v>631.75</v>
      </c>
      <c r="I263" s="269">
        <v>6</v>
      </c>
      <c r="J263" s="268">
        <f t="shared" si="10"/>
        <v>3790.5</v>
      </c>
      <c r="K263" s="271"/>
      <c r="L263" s="272">
        <v>47.78</v>
      </c>
      <c r="M263" s="273">
        <f t="shared" si="11"/>
        <v>0</v>
      </c>
    </row>
    <row r="264" spans="1:13" s="35" customFormat="1" ht="12.75" x14ac:dyDescent="0.2">
      <c r="A264" s="31">
        <v>44543</v>
      </c>
      <c r="B264" s="32" t="s">
        <v>26</v>
      </c>
      <c r="C264" s="33" t="s">
        <v>406</v>
      </c>
      <c r="D264" s="34" t="s">
        <v>117</v>
      </c>
      <c r="E264" s="266">
        <v>21.78</v>
      </c>
      <c r="F264" s="267">
        <v>22</v>
      </c>
      <c r="G264" s="268">
        <f t="shared" si="9"/>
        <v>479.16</v>
      </c>
      <c r="H264" s="266">
        <v>21.78</v>
      </c>
      <c r="I264" s="269">
        <v>16</v>
      </c>
      <c r="J264" s="268">
        <f t="shared" si="10"/>
        <v>348.48</v>
      </c>
      <c r="K264" s="271"/>
      <c r="L264" s="272">
        <v>200</v>
      </c>
      <c r="M264" s="273">
        <f t="shared" si="11"/>
        <v>0</v>
      </c>
    </row>
    <row r="265" spans="1:13" s="35" customFormat="1" ht="12.75" x14ac:dyDescent="0.2">
      <c r="A265" s="31">
        <v>44273</v>
      </c>
      <c r="B265" s="32" t="s">
        <v>26</v>
      </c>
      <c r="C265" s="33" t="s">
        <v>409</v>
      </c>
      <c r="D265" s="34" t="s">
        <v>286</v>
      </c>
      <c r="E265" s="266">
        <v>134</v>
      </c>
      <c r="F265" s="267">
        <v>1</v>
      </c>
      <c r="G265" s="268">
        <f t="shared" si="9"/>
        <v>134</v>
      </c>
      <c r="H265" s="266">
        <v>134</v>
      </c>
      <c r="I265" s="269">
        <v>1</v>
      </c>
      <c r="J265" s="268">
        <f t="shared" si="10"/>
        <v>134</v>
      </c>
      <c r="K265" s="271"/>
      <c r="L265" s="272">
        <v>209</v>
      </c>
      <c r="M265" s="273">
        <f t="shared" si="11"/>
        <v>0</v>
      </c>
    </row>
    <row r="266" spans="1:13" s="35" customFormat="1" ht="12.75" x14ac:dyDescent="0.2">
      <c r="A266" s="31">
        <v>44543</v>
      </c>
      <c r="B266" s="32" t="s">
        <v>166</v>
      </c>
      <c r="C266" s="33" t="s">
        <v>411</v>
      </c>
      <c r="D266" s="34" t="s">
        <v>173</v>
      </c>
      <c r="E266" s="266">
        <v>202.63</v>
      </c>
      <c r="F266" s="267">
        <v>21</v>
      </c>
      <c r="G266" s="268">
        <f t="shared" si="9"/>
        <v>4255.2299999999996</v>
      </c>
      <c r="H266" s="266">
        <v>202.63</v>
      </c>
      <c r="I266" s="269">
        <v>12</v>
      </c>
      <c r="J266" s="268">
        <f t="shared" si="10"/>
        <v>2431.56</v>
      </c>
      <c r="K266" s="271"/>
      <c r="L266" s="272">
        <v>71</v>
      </c>
      <c r="M266" s="273">
        <f t="shared" si="11"/>
        <v>0</v>
      </c>
    </row>
    <row r="267" spans="1:13" s="35" customFormat="1" ht="12.75" x14ac:dyDescent="0.2">
      <c r="A267" s="31">
        <v>44281</v>
      </c>
      <c r="B267" s="32" t="s">
        <v>45</v>
      </c>
      <c r="C267" s="33" t="s">
        <v>733</v>
      </c>
      <c r="D267" s="34" t="s">
        <v>734</v>
      </c>
      <c r="E267" s="266">
        <v>273.07</v>
      </c>
      <c r="F267" s="267">
        <v>0</v>
      </c>
      <c r="G267" s="268">
        <f t="shared" si="9"/>
        <v>0</v>
      </c>
      <c r="H267" s="266">
        <v>273.07</v>
      </c>
      <c r="I267" s="269">
        <v>0</v>
      </c>
      <c r="J267" s="268">
        <f t="shared" si="10"/>
        <v>0</v>
      </c>
      <c r="K267" s="271"/>
      <c r="L267" s="272">
        <v>18</v>
      </c>
      <c r="M267" s="273">
        <f t="shared" si="11"/>
        <v>0</v>
      </c>
    </row>
    <row r="268" spans="1:13" s="35" customFormat="1" ht="12.75" x14ac:dyDescent="0.2">
      <c r="A268" s="31">
        <v>44281</v>
      </c>
      <c r="B268" s="32" t="s">
        <v>45</v>
      </c>
      <c r="C268" s="33" t="s">
        <v>413</v>
      </c>
      <c r="D268" s="34" t="s">
        <v>288</v>
      </c>
      <c r="E268" s="266">
        <v>813.02</v>
      </c>
      <c r="F268" s="267">
        <v>1</v>
      </c>
      <c r="G268" s="268">
        <f t="shared" si="9"/>
        <v>813.02</v>
      </c>
      <c r="H268" s="266">
        <v>813.02</v>
      </c>
      <c r="I268" s="269">
        <v>1</v>
      </c>
      <c r="J268" s="268">
        <f t="shared" si="10"/>
        <v>813.02</v>
      </c>
      <c r="K268" s="271"/>
      <c r="L268" s="272">
        <v>442.5</v>
      </c>
      <c r="M268" s="273">
        <f t="shared" si="11"/>
        <v>0</v>
      </c>
    </row>
    <row r="269" spans="1:13" s="35" customFormat="1" ht="12.75" x14ac:dyDescent="0.2">
      <c r="A269" s="31">
        <v>44281</v>
      </c>
      <c r="B269" s="32" t="s">
        <v>45</v>
      </c>
      <c r="C269" s="33" t="s">
        <v>415</v>
      </c>
      <c r="D269" s="34" t="s">
        <v>153</v>
      </c>
      <c r="E269" s="266">
        <v>477.51</v>
      </c>
      <c r="F269" s="267">
        <v>12</v>
      </c>
      <c r="G269" s="268">
        <f t="shared" ref="G269:G332" si="12">E269*F269</f>
        <v>5730.12</v>
      </c>
      <c r="H269" s="266">
        <v>477.51</v>
      </c>
      <c r="I269" s="269">
        <v>12</v>
      </c>
      <c r="J269" s="268">
        <f t="shared" si="10"/>
        <v>5730.12</v>
      </c>
      <c r="K269" s="271"/>
      <c r="L269" s="272">
        <v>6.14</v>
      </c>
      <c r="M269" s="273">
        <f t="shared" si="11"/>
        <v>0</v>
      </c>
    </row>
    <row r="270" spans="1:13" s="35" customFormat="1" ht="12.75" x14ac:dyDescent="0.2">
      <c r="A270" s="31">
        <v>44396</v>
      </c>
      <c r="B270" s="32" t="s">
        <v>45</v>
      </c>
      <c r="C270" s="33" t="s">
        <v>421</v>
      </c>
      <c r="D270" s="34" t="s">
        <v>289</v>
      </c>
      <c r="E270" s="266">
        <v>1415.06</v>
      </c>
      <c r="F270" s="267">
        <v>3</v>
      </c>
      <c r="G270" s="268">
        <f t="shared" si="12"/>
        <v>4245.18</v>
      </c>
      <c r="H270" s="266">
        <v>1415.06</v>
      </c>
      <c r="I270" s="269">
        <v>3</v>
      </c>
      <c r="J270" s="268">
        <f t="shared" ref="J270:J377" si="13">H270*I270</f>
        <v>4245.18</v>
      </c>
      <c r="K270" s="271"/>
      <c r="L270" s="272">
        <v>254.88</v>
      </c>
      <c r="M270" s="273">
        <f t="shared" ref="M270:M333" si="14">+K270*L270</f>
        <v>0</v>
      </c>
    </row>
    <row r="271" spans="1:13" s="35" customFormat="1" ht="12.75" x14ac:dyDescent="0.2">
      <c r="A271" s="31">
        <v>44477</v>
      </c>
      <c r="B271" s="32" t="s">
        <v>48</v>
      </c>
      <c r="C271" s="33" t="s">
        <v>423</v>
      </c>
      <c r="D271" s="34" t="s">
        <v>158</v>
      </c>
      <c r="E271" s="266">
        <v>5.17</v>
      </c>
      <c r="F271" s="267">
        <v>66</v>
      </c>
      <c r="G271" s="268">
        <f t="shared" si="12"/>
        <v>341.21999999999997</v>
      </c>
      <c r="H271" s="266">
        <v>5.17</v>
      </c>
      <c r="I271" s="269">
        <v>24</v>
      </c>
      <c r="J271" s="268">
        <f t="shared" si="13"/>
        <v>124.08</v>
      </c>
      <c r="K271" s="271"/>
      <c r="L271" s="272">
        <v>182.9</v>
      </c>
      <c r="M271" s="273">
        <f t="shared" si="14"/>
        <v>0</v>
      </c>
    </row>
    <row r="272" spans="1:13" s="35" customFormat="1" ht="12.75" x14ac:dyDescent="0.2">
      <c r="A272" s="31">
        <v>44544</v>
      </c>
      <c r="B272" s="32" t="s">
        <v>48</v>
      </c>
      <c r="C272" s="33" t="s">
        <v>425</v>
      </c>
      <c r="D272" s="34" t="s">
        <v>81</v>
      </c>
      <c r="E272" s="266">
        <v>31.14</v>
      </c>
      <c r="F272" s="267">
        <v>10</v>
      </c>
      <c r="G272" s="268">
        <f t="shared" si="12"/>
        <v>311.39999999999998</v>
      </c>
      <c r="H272" s="266">
        <v>31.14</v>
      </c>
      <c r="I272" s="269">
        <v>10</v>
      </c>
      <c r="J272" s="268">
        <f t="shared" si="13"/>
        <v>311.39999999999998</v>
      </c>
      <c r="K272" s="271"/>
      <c r="L272" s="272">
        <v>146.32</v>
      </c>
      <c r="M272" s="273">
        <f t="shared" si="14"/>
        <v>0</v>
      </c>
    </row>
    <row r="273" spans="1:13" s="35" customFormat="1" ht="12.75" x14ac:dyDescent="0.2">
      <c r="A273" s="31">
        <v>44544</v>
      </c>
      <c r="B273" s="32" t="s">
        <v>48</v>
      </c>
      <c r="C273" s="33" t="s">
        <v>427</v>
      </c>
      <c r="D273" s="34" t="s">
        <v>82</v>
      </c>
      <c r="E273" s="266">
        <v>47.78</v>
      </c>
      <c r="F273" s="267">
        <v>15</v>
      </c>
      <c r="G273" s="268">
        <f t="shared" si="12"/>
        <v>716.7</v>
      </c>
      <c r="H273" s="266">
        <v>47.78</v>
      </c>
      <c r="I273" s="269">
        <v>13</v>
      </c>
      <c r="J273" s="268">
        <f t="shared" si="13"/>
        <v>621.14</v>
      </c>
      <c r="K273" s="271"/>
      <c r="L273" s="272">
        <v>92.04</v>
      </c>
      <c r="M273" s="273">
        <f t="shared" si="14"/>
        <v>0</v>
      </c>
    </row>
    <row r="274" spans="1:13" s="35" customFormat="1" ht="12.75" x14ac:dyDescent="0.2">
      <c r="A274" s="31">
        <v>44364</v>
      </c>
      <c r="B274" s="32" t="s">
        <v>26</v>
      </c>
      <c r="C274" s="33" t="s">
        <v>735</v>
      </c>
      <c r="D274" s="34" t="s">
        <v>736</v>
      </c>
      <c r="E274" s="266">
        <v>200</v>
      </c>
      <c r="F274" s="267">
        <v>0</v>
      </c>
      <c r="G274" s="268">
        <f t="shared" si="12"/>
        <v>0</v>
      </c>
      <c r="H274" s="266">
        <v>200</v>
      </c>
      <c r="I274" s="269">
        <v>0</v>
      </c>
      <c r="J274" s="268">
        <f t="shared" si="13"/>
        <v>0</v>
      </c>
      <c r="K274" s="271"/>
      <c r="L274" s="272">
        <v>1475</v>
      </c>
      <c r="M274" s="273">
        <f t="shared" si="14"/>
        <v>0</v>
      </c>
    </row>
    <row r="275" spans="1:13" s="35" customFormat="1" ht="12.75" x14ac:dyDescent="0.2">
      <c r="A275" s="31">
        <v>44364</v>
      </c>
      <c r="B275" s="32" t="s">
        <v>26</v>
      </c>
      <c r="C275" s="33" t="s">
        <v>430</v>
      </c>
      <c r="D275" s="34" t="s">
        <v>132</v>
      </c>
      <c r="E275" s="266">
        <v>209</v>
      </c>
      <c r="F275" s="267">
        <v>3</v>
      </c>
      <c r="G275" s="268">
        <f t="shared" si="12"/>
        <v>627</v>
      </c>
      <c r="H275" s="266">
        <v>209</v>
      </c>
      <c r="I275" s="269">
        <v>3</v>
      </c>
      <c r="J275" s="268">
        <f t="shared" si="13"/>
        <v>627</v>
      </c>
      <c r="K275" s="271"/>
      <c r="L275" s="272">
        <v>153.4</v>
      </c>
      <c r="M275" s="273">
        <f t="shared" si="14"/>
        <v>0</v>
      </c>
    </row>
    <row r="276" spans="1:13" s="35" customFormat="1" ht="12.75" x14ac:dyDescent="0.2">
      <c r="A276" s="31">
        <v>44364</v>
      </c>
      <c r="B276" s="32" t="s">
        <v>456</v>
      </c>
      <c r="C276" s="33" t="s">
        <v>437</v>
      </c>
      <c r="D276" s="34" t="s">
        <v>218</v>
      </c>
      <c r="E276" s="266">
        <v>83.78</v>
      </c>
      <c r="F276" s="267">
        <v>24</v>
      </c>
      <c r="G276" s="268">
        <f t="shared" si="12"/>
        <v>2010.72</v>
      </c>
      <c r="H276" s="266">
        <v>83.78</v>
      </c>
      <c r="I276" s="269">
        <v>24</v>
      </c>
      <c r="J276" s="268">
        <f t="shared" si="13"/>
        <v>2010.72</v>
      </c>
      <c r="K276" s="271"/>
      <c r="L276" s="272">
        <v>165.2</v>
      </c>
      <c r="M276" s="273">
        <f t="shared" si="14"/>
        <v>0</v>
      </c>
    </row>
    <row r="277" spans="1:13" s="35" customFormat="1" ht="12.75" x14ac:dyDescent="0.2">
      <c r="A277" s="281">
        <v>44364</v>
      </c>
      <c r="B277" s="32" t="s">
        <v>456</v>
      </c>
      <c r="C277" s="33" t="s">
        <v>439</v>
      </c>
      <c r="D277" s="290" t="s">
        <v>178</v>
      </c>
      <c r="E277" s="291">
        <v>18</v>
      </c>
      <c r="F277" s="267">
        <v>360</v>
      </c>
      <c r="G277" s="268">
        <f t="shared" si="12"/>
        <v>6480</v>
      </c>
      <c r="H277" s="291">
        <v>18</v>
      </c>
      <c r="I277" s="269">
        <v>360</v>
      </c>
      <c r="J277" s="268">
        <f t="shared" si="13"/>
        <v>6480</v>
      </c>
      <c r="K277" s="271"/>
      <c r="L277" s="272">
        <v>177</v>
      </c>
      <c r="M277" s="273">
        <f t="shared" si="14"/>
        <v>0</v>
      </c>
    </row>
    <row r="278" spans="1:13" s="35" customFormat="1" ht="12.75" x14ac:dyDescent="0.2">
      <c r="A278" s="280">
        <v>44448</v>
      </c>
      <c r="B278" s="282" t="s">
        <v>48</v>
      </c>
      <c r="C278" s="33" t="s">
        <v>737</v>
      </c>
      <c r="D278" s="34" t="s">
        <v>738</v>
      </c>
      <c r="E278" s="291">
        <v>442.5</v>
      </c>
      <c r="F278" s="267">
        <v>0</v>
      </c>
      <c r="G278" s="268">
        <f t="shared" si="12"/>
        <v>0</v>
      </c>
      <c r="H278" s="291">
        <v>442.5</v>
      </c>
      <c r="I278" s="269">
        <v>0</v>
      </c>
      <c r="J278" s="268">
        <f t="shared" si="13"/>
        <v>0</v>
      </c>
      <c r="K278" s="271"/>
      <c r="L278" s="272">
        <v>472</v>
      </c>
      <c r="M278" s="273">
        <f t="shared" si="14"/>
        <v>0</v>
      </c>
    </row>
    <row r="279" spans="1:13" s="35" customFormat="1" ht="12.75" x14ac:dyDescent="0.2">
      <c r="A279" s="280">
        <v>44448</v>
      </c>
      <c r="B279" s="282" t="s">
        <v>48</v>
      </c>
      <c r="C279" s="33" t="s">
        <v>441</v>
      </c>
      <c r="D279" s="34" t="s">
        <v>362</v>
      </c>
      <c r="E279" s="291">
        <v>6.14</v>
      </c>
      <c r="F279" s="267">
        <v>100</v>
      </c>
      <c r="G279" s="268">
        <f t="shared" si="12"/>
        <v>614</v>
      </c>
      <c r="H279" s="291">
        <v>6.14</v>
      </c>
      <c r="I279" s="269">
        <v>100</v>
      </c>
      <c r="J279" s="268">
        <f t="shared" si="13"/>
        <v>614</v>
      </c>
      <c r="K279" s="271"/>
      <c r="L279" s="272">
        <v>135.69999999999999</v>
      </c>
      <c r="M279" s="273">
        <f t="shared" si="14"/>
        <v>0</v>
      </c>
    </row>
    <row r="280" spans="1:13" s="35" customFormat="1" ht="12.75" x14ac:dyDescent="0.2">
      <c r="A280" s="280">
        <v>44448</v>
      </c>
      <c r="B280" s="282" t="s">
        <v>48</v>
      </c>
      <c r="C280" s="33" t="s">
        <v>739</v>
      </c>
      <c r="D280" s="34" t="s">
        <v>740</v>
      </c>
      <c r="E280" s="291">
        <v>254.88</v>
      </c>
      <c r="F280" s="267">
        <v>0</v>
      </c>
      <c r="G280" s="268">
        <f t="shared" si="12"/>
        <v>0</v>
      </c>
      <c r="H280" s="291">
        <v>254.88</v>
      </c>
      <c r="I280" s="269">
        <v>0</v>
      </c>
      <c r="J280" s="268">
        <f t="shared" si="13"/>
        <v>0</v>
      </c>
      <c r="K280" s="271"/>
      <c r="L280" s="272">
        <v>127.44</v>
      </c>
      <c r="M280" s="273">
        <f t="shared" si="14"/>
        <v>0</v>
      </c>
    </row>
    <row r="281" spans="1:13" s="35" customFormat="1" ht="12.75" x14ac:dyDescent="0.2">
      <c r="A281" s="280">
        <v>44448</v>
      </c>
      <c r="B281" s="282" t="s">
        <v>48</v>
      </c>
      <c r="C281" s="33" t="s">
        <v>741</v>
      </c>
      <c r="D281" s="34" t="s">
        <v>742</v>
      </c>
      <c r="E281" s="291">
        <v>182.9</v>
      </c>
      <c r="F281" s="267">
        <v>0</v>
      </c>
      <c r="G281" s="268">
        <f t="shared" si="12"/>
        <v>0</v>
      </c>
      <c r="H281" s="291">
        <v>182.9</v>
      </c>
      <c r="I281" s="269">
        <v>0</v>
      </c>
      <c r="J281" s="268">
        <f t="shared" si="13"/>
        <v>0</v>
      </c>
      <c r="K281" s="271"/>
      <c r="L281" s="272">
        <v>1191.8</v>
      </c>
      <c r="M281" s="273">
        <f t="shared" si="14"/>
        <v>0</v>
      </c>
    </row>
    <row r="282" spans="1:13" s="35" customFormat="1" ht="12.75" x14ac:dyDescent="0.2">
      <c r="A282" s="280">
        <v>44448</v>
      </c>
      <c r="B282" s="282" t="s">
        <v>48</v>
      </c>
      <c r="C282" s="33" t="s">
        <v>743</v>
      </c>
      <c r="D282" s="34" t="s">
        <v>744</v>
      </c>
      <c r="E282" s="291">
        <v>146.32</v>
      </c>
      <c r="F282" s="267">
        <v>0</v>
      </c>
      <c r="G282" s="268">
        <f t="shared" si="12"/>
        <v>0</v>
      </c>
      <c r="H282" s="291">
        <v>146.32</v>
      </c>
      <c r="I282" s="269">
        <v>0</v>
      </c>
      <c r="J282" s="268">
        <f t="shared" si="13"/>
        <v>0</v>
      </c>
      <c r="K282" s="271"/>
      <c r="L282" s="272">
        <v>306.8</v>
      </c>
      <c r="M282" s="273">
        <f t="shared" si="14"/>
        <v>0</v>
      </c>
    </row>
    <row r="283" spans="1:13" s="35" customFormat="1" ht="12.75" x14ac:dyDescent="0.2">
      <c r="A283" s="280">
        <v>44448</v>
      </c>
      <c r="B283" s="282" t="s">
        <v>48</v>
      </c>
      <c r="C283" s="33" t="s">
        <v>745</v>
      </c>
      <c r="D283" s="34" t="s">
        <v>746</v>
      </c>
      <c r="E283" s="266">
        <v>92.04</v>
      </c>
      <c r="F283" s="267">
        <v>0</v>
      </c>
      <c r="G283" s="268">
        <f t="shared" si="12"/>
        <v>0</v>
      </c>
      <c r="H283" s="266">
        <v>92.04</v>
      </c>
      <c r="I283" s="269">
        <v>0</v>
      </c>
      <c r="J283" s="268">
        <f t="shared" si="13"/>
        <v>0</v>
      </c>
      <c r="K283" s="271"/>
      <c r="L283" s="272">
        <v>772.9</v>
      </c>
      <c r="M283" s="273">
        <f t="shared" si="14"/>
        <v>0</v>
      </c>
    </row>
    <row r="284" spans="1:13" s="35" customFormat="1" ht="12.75" x14ac:dyDescent="0.2">
      <c r="A284" s="280">
        <v>44448</v>
      </c>
      <c r="B284" s="282" t="s">
        <v>48</v>
      </c>
      <c r="C284" s="33" t="s">
        <v>747</v>
      </c>
      <c r="D284" s="34" t="s">
        <v>748</v>
      </c>
      <c r="E284" s="266">
        <v>1475</v>
      </c>
      <c r="F284" s="267">
        <v>0</v>
      </c>
      <c r="G284" s="268">
        <f t="shared" si="12"/>
        <v>0</v>
      </c>
      <c r="H284" s="266">
        <v>1475</v>
      </c>
      <c r="I284" s="269">
        <v>0</v>
      </c>
      <c r="J284" s="268">
        <f t="shared" si="13"/>
        <v>0</v>
      </c>
      <c r="K284" s="271"/>
      <c r="L284" s="272">
        <v>1417.18</v>
      </c>
      <c r="M284" s="273">
        <f t="shared" si="14"/>
        <v>0</v>
      </c>
    </row>
    <row r="285" spans="1:13" s="35" customFormat="1" ht="12.75" x14ac:dyDescent="0.2">
      <c r="A285" s="280">
        <v>44448</v>
      </c>
      <c r="B285" s="282" t="s">
        <v>48</v>
      </c>
      <c r="C285" s="33" t="s">
        <v>749</v>
      </c>
      <c r="D285" s="34" t="s">
        <v>750</v>
      </c>
      <c r="E285" s="266">
        <v>153.4</v>
      </c>
      <c r="F285" s="267">
        <v>0</v>
      </c>
      <c r="G285" s="268">
        <f t="shared" si="12"/>
        <v>0</v>
      </c>
      <c r="H285" s="266">
        <v>153.4</v>
      </c>
      <c r="I285" s="269">
        <v>0</v>
      </c>
      <c r="J285" s="268">
        <f t="shared" si="13"/>
        <v>0</v>
      </c>
      <c r="K285" s="271"/>
      <c r="L285" s="272">
        <v>342.2</v>
      </c>
      <c r="M285" s="273">
        <f t="shared" si="14"/>
        <v>0</v>
      </c>
    </row>
    <row r="286" spans="1:13" s="35" customFormat="1" ht="12.75" x14ac:dyDescent="0.2">
      <c r="A286" s="280">
        <v>44448</v>
      </c>
      <c r="B286" s="282" t="s">
        <v>48</v>
      </c>
      <c r="C286" s="33" t="s">
        <v>751</v>
      </c>
      <c r="D286" s="34" t="s">
        <v>752</v>
      </c>
      <c r="E286" s="266">
        <v>165.2</v>
      </c>
      <c r="F286" s="267">
        <v>0</v>
      </c>
      <c r="G286" s="268">
        <f t="shared" si="12"/>
        <v>0</v>
      </c>
      <c r="H286" s="266">
        <v>165.2</v>
      </c>
      <c r="I286" s="269">
        <v>0</v>
      </c>
      <c r="J286" s="268">
        <f t="shared" si="13"/>
        <v>0</v>
      </c>
      <c r="K286" s="271"/>
      <c r="L286" s="272">
        <v>961.7</v>
      </c>
      <c r="M286" s="273">
        <f t="shared" si="14"/>
        <v>0</v>
      </c>
    </row>
    <row r="287" spans="1:13" s="35" customFormat="1" ht="12.75" x14ac:dyDescent="0.2">
      <c r="A287" s="280">
        <v>44448</v>
      </c>
      <c r="B287" s="282" t="s">
        <v>48</v>
      </c>
      <c r="C287" s="33" t="s">
        <v>753</v>
      </c>
      <c r="D287" s="34" t="s">
        <v>754</v>
      </c>
      <c r="E287" s="266">
        <v>177</v>
      </c>
      <c r="F287" s="267">
        <v>0</v>
      </c>
      <c r="G287" s="268">
        <f t="shared" si="12"/>
        <v>0</v>
      </c>
      <c r="H287" s="266">
        <v>177</v>
      </c>
      <c r="I287" s="269">
        <v>0</v>
      </c>
      <c r="J287" s="268">
        <f t="shared" si="13"/>
        <v>0</v>
      </c>
      <c r="K287" s="271"/>
      <c r="L287" s="272">
        <v>654.9</v>
      </c>
      <c r="M287" s="273">
        <f t="shared" si="14"/>
        <v>0</v>
      </c>
    </row>
    <row r="288" spans="1:13" s="35" customFormat="1" ht="12.75" x14ac:dyDescent="0.2">
      <c r="A288" s="280">
        <v>44448</v>
      </c>
      <c r="B288" s="282" t="s">
        <v>48</v>
      </c>
      <c r="C288" s="33" t="s">
        <v>755</v>
      </c>
      <c r="D288" s="34" t="s">
        <v>756</v>
      </c>
      <c r="E288" s="266">
        <v>472</v>
      </c>
      <c r="F288" s="267">
        <v>0</v>
      </c>
      <c r="G288" s="268">
        <f t="shared" si="12"/>
        <v>0</v>
      </c>
      <c r="H288" s="266">
        <v>472</v>
      </c>
      <c r="I288" s="269">
        <v>0</v>
      </c>
      <c r="J288" s="268">
        <f t="shared" si="13"/>
        <v>0</v>
      </c>
      <c r="K288" s="271"/>
      <c r="L288" s="272">
        <v>1416</v>
      </c>
      <c r="M288" s="273">
        <f t="shared" si="14"/>
        <v>0</v>
      </c>
    </row>
    <row r="289" spans="1:13" s="35" customFormat="1" ht="12.75" x14ac:dyDescent="0.2">
      <c r="A289" s="280">
        <v>44448</v>
      </c>
      <c r="B289" s="282" t="s">
        <v>48</v>
      </c>
      <c r="C289" s="33" t="s">
        <v>757</v>
      </c>
      <c r="D289" s="34" t="s">
        <v>758</v>
      </c>
      <c r="E289" s="266">
        <v>135.69999999999999</v>
      </c>
      <c r="F289" s="267">
        <v>0</v>
      </c>
      <c r="G289" s="268">
        <f t="shared" si="12"/>
        <v>0</v>
      </c>
      <c r="H289" s="266">
        <v>135.69999999999999</v>
      </c>
      <c r="I289" s="269">
        <v>0</v>
      </c>
      <c r="J289" s="268">
        <f t="shared" si="13"/>
        <v>0</v>
      </c>
      <c r="K289" s="271"/>
      <c r="L289" s="272">
        <v>6572.6</v>
      </c>
      <c r="M289" s="273">
        <f t="shared" si="14"/>
        <v>0</v>
      </c>
    </row>
    <row r="290" spans="1:13" s="35" customFormat="1" ht="12.75" x14ac:dyDescent="0.2">
      <c r="A290" s="280">
        <v>44448</v>
      </c>
      <c r="B290" s="282" t="s">
        <v>48</v>
      </c>
      <c r="C290" s="33" t="s">
        <v>759</v>
      </c>
      <c r="D290" s="34" t="s">
        <v>760</v>
      </c>
      <c r="E290" s="266">
        <v>127.44</v>
      </c>
      <c r="F290" s="267">
        <v>0</v>
      </c>
      <c r="G290" s="268">
        <f t="shared" si="12"/>
        <v>0</v>
      </c>
      <c r="H290" s="266">
        <v>127.44</v>
      </c>
      <c r="I290" s="269">
        <v>0</v>
      </c>
      <c r="J290" s="268">
        <f t="shared" si="13"/>
        <v>0</v>
      </c>
      <c r="K290" s="271"/>
      <c r="L290" s="272">
        <v>3138.8</v>
      </c>
      <c r="M290" s="273">
        <f t="shared" si="14"/>
        <v>0</v>
      </c>
    </row>
    <row r="291" spans="1:13" s="35" customFormat="1" ht="12.75" x14ac:dyDescent="0.2">
      <c r="A291" s="280">
        <v>44448</v>
      </c>
      <c r="B291" s="282" t="s">
        <v>48</v>
      </c>
      <c r="C291" s="33" t="s">
        <v>486</v>
      </c>
      <c r="D291" s="34" t="s">
        <v>363</v>
      </c>
      <c r="E291" s="266">
        <v>1191.8</v>
      </c>
      <c r="F291" s="267">
        <v>2</v>
      </c>
      <c r="G291" s="268">
        <f t="shared" si="12"/>
        <v>2383.6</v>
      </c>
      <c r="H291" s="266">
        <v>1191.8</v>
      </c>
      <c r="I291" s="269">
        <v>2</v>
      </c>
      <c r="J291" s="268">
        <f t="shared" si="13"/>
        <v>2383.6</v>
      </c>
      <c r="K291" s="271"/>
      <c r="L291" s="272">
        <v>6726</v>
      </c>
      <c r="M291" s="273">
        <f t="shared" si="14"/>
        <v>0</v>
      </c>
    </row>
    <row r="292" spans="1:13" s="35" customFormat="1" ht="12.75" x14ac:dyDescent="0.2">
      <c r="A292" s="280">
        <v>44448</v>
      </c>
      <c r="B292" s="282" t="s">
        <v>48</v>
      </c>
      <c r="C292" s="33" t="s">
        <v>485</v>
      </c>
      <c r="D292" s="34" t="s">
        <v>364</v>
      </c>
      <c r="E292" s="266">
        <v>306.8</v>
      </c>
      <c r="F292" s="267">
        <v>2</v>
      </c>
      <c r="G292" s="268">
        <f t="shared" si="12"/>
        <v>613.6</v>
      </c>
      <c r="H292" s="266">
        <v>306.8</v>
      </c>
      <c r="I292" s="269">
        <v>2</v>
      </c>
      <c r="J292" s="268">
        <f t="shared" si="13"/>
        <v>613.6</v>
      </c>
      <c r="K292" s="271"/>
      <c r="L292" s="272">
        <v>18054</v>
      </c>
      <c r="M292" s="273">
        <f t="shared" si="14"/>
        <v>0</v>
      </c>
    </row>
    <row r="293" spans="1:13" s="35" customFormat="1" ht="12.75" x14ac:dyDescent="0.2">
      <c r="A293" s="280">
        <v>44448</v>
      </c>
      <c r="B293" s="282" t="s">
        <v>48</v>
      </c>
      <c r="C293" s="33" t="s">
        <v>484</v>
      </c>
      <c r="D293" s="34" t="s">
        <v>365</v>
      </c>
      <c r="E293" s="266">
        <v>772.9</v>
      </c>
      <c r="F293" s="267">
        <v>2</v>
      </c>
      <c r="G293" s="268">
        <f t="shared" si="12"/>
        <v>1545.8</v>
      </c>
      <c r="H293" s="266">
        <v>772.9</v>
      </c>
      <c r="I293" s="269">
        <v>2</v>
      </c>
      <c r="J293" s="268">
        <f t="shared" si="13"/>
        <v>1545.8</v>
      </c>
      <c r="K293" s="271"/>
      <c r="L293" s="272">
        <v>377.6</v>
      </c>
      <c r="M293" s="273">
        <f t="shared" si="14"/>
        <v>0</v>
      </c>
    </row>
    <row r="294" spans="1:13" s="35" customFormat="1" ht="12.75" x14ac:dyDescent="0.2">
      <c r="A294" s="280">
        <v>44448</v>
      </c>
      <c r="B294" s="282" t="s">
        <v>48</v>
      </c>
      <c r="C294" s="33" t="s">
        <v>483</v>
      </c>
      <c r="D294" s="34" t="s">
        <v>366</v>
      </c>
      <c r="E294" s="266">
        <v>1417.18</v>
      </c>
      <c r="F294" s="267">
        <v>2</v>
      </c>
      <c r="G294" s="268">
        <f t="shared" si="12"/>
        <v>2834.36</v>
      </c>
      <c r="H294" s="266">
        <v>1417.18</v>
      </c>
      <c r="I294" s="269">
        <v>2</v>
      </c>
      <c r="J294" s="268">
        <f t="shared" si="13"/>
        <v>2834.36</v>
      </c>
      <c r="K294" s="271"/>
      <c r="L294" s="272">
        <v>3124.64</v>
      </c>
      <c r="M294" s="273">
        <f t="shared" si="14"/>
        <v>0</v>
      </c>
    </row>
    <row r="295" spans="1:13" s="35" customFormat="1" ht="12.75" x14ac:dyDescent="0.2">
      <c r="A295" s="280">
        <v>44448</v>
      </c>
      <c r="B295" s="282" t="s">
        <v>48</v>
      </c>
      <c r="C295" s="33" t="s">
        <v>761</v>
      </c>
      <c r="D295" s="34" t="s">
        <v>762</v>
      </c>
      <c r="E295" s="266">
        <v>342.2</v>
      </c>
      <c r="F295" s="267">
        <v>0</v>
      </c>
      <c r="G295" s="268">
        <f t="shared" si="12"/>
        <v>0</v>
      </c>
      <c r="H295" s="266">
        <v>342.2</v>
      </c>
      <c r="I295" s="269">
        <v>0</v>
      </c>
      <c r="J295" s="268">
        <f t="shared" si="13"/>
        <v>0</v>
      </c>
      <c r="K295" s="271"/>
      <c r="L295" s="272">
        <v>103</v>
      </c>
      <c r="M295" s="273">
        <f t="shared" si="14"/>
        <v>0</v>
      </c>
    </row>
    <row r="296" spans="1:13" s="35" customFormat="1" ht="12.75" x14ac:dyDescent="0.2">
      <c r="A296" s="280">
        <v>44448</v>
      </c>
      <c r="B296" s="282" t="s">
        <v>48</v>
      </c>
      <c r="C296" s="33" t="s">
        <v>482</v>
      </c>
      <c r="D296" s="34" t="s">
        <v>367</v>
      </c>
      <c r="E296" s="266">
        <v>961.7</v>
      </c>
      <c r="F296" s="267">
        <v>9</v>
      </c>
      <c r="G296" s="268">
        <f t="shared" si="12"/>
        <v>8655.3000000000011</v>
      </c>
      <c r="H296" s="266">
        <v>961.7</v>
      </c>
      <c r="I296" s="269">
        <v>9</v>
      </c>
      <c r="J296" s="268">
        <f t="shared" si="13"/>
        <v>8655.3000000000011</v>
      </c>
      <c r="K296" s="271"/>
      <c r="L296" s="272">
        <v>440</v>
      </c>
      <c r="M296" s="273">
        <f t="shared" si="14"/>
        <v>0</v>
      </c>
    </row>
    <row r="297" spans="1:13" s="35" customFormat="1" ht="12.75" x14ac:dyDescent="0.2">
      <c r="A297" s="280">
        <v>44448</v>
      </c>
      <c r="B297" s="282" t="s">
        <v>48</v>
      </c>
      <c r="C297" s="33" t="s">
        <v>481</v>
      </c>
      <c r="D297" s="34" t="s">
        <v>368</v>
      </c>
      <c r="E297" s="266">
        <v>654.9</v>
      </c>
      <c r="F297" s="267">
        <v>8</v>
      </c>
      <c r="G297" s="268">
        <f t="shared" si="12"/>
        <v>5239.2</v>
      </c>
      <c r="H297" s="266">
        <v>654.9</v>
      </c>
      <c r="I297" s="269">
        <v>8</v>
      </c>
      <c r="J297" s="268">
        <f t="shared" si="13"/>
        <v>5239.2</v>
      </c>
      <c r="K297" s="271"/>
      <c r="L297" s="272">
        <v>91</v>
      </c>
      <c r="M297" s="273">
        <f t="shared" si="14"/>
        <v>0</v>
      </c>
    </row>
    <row r="298" spans="1:13" s="35" customFormat="1" ht="12.75" x14ac:dyDescent="0.2">
      <c r="A298" s="280">
        <v>44448</v>
      </c>
      <c r="B298" s="282" t="s">
        <v>48</v>
      </c>
      <c r="C298" s="33" t="s">
        <v>763</v>
      </c>
      <c r="D298" s="34" t="s">
        <v>764</v>
      </c>
      <c r="E298" s="266">
        <v>1416</v>
      </c>
      <c r="F298" s="267">
        <v>0</v>
      </c>
      <c r="G298" s="268">
        <f t="shared" si="12"/>
        <v>0</v>
      </c>
      <c r="H298" s="266">
        <v>1416</v>
      </c>
      <c r="I298" s="269">
        <v>0</v>
      </c>
      <c r="J298" s="268">
        <f t="shared" si="13"/>
        <v>0</v>
      </c>
      <c r="K298" s="271"/>
      <c r="L298" s="272">
        <v>19.2</v>
      </c>
      <c r="M298" s="273">
        <f t="shared" si="14"/>
        <v>0</v>
      </c>
    </row>
    <row r="299" spans="1:13" s="35" customFormat="1" ht="12.75" x14ac:dyDescent="0.2">
      <c r="A299" s="280">
        <v>44448</v>
      </c>
      <c r="B299" s="282" t="s">
        <v>48</v>
      </c>
      <c r="C299" s="33" t="s">
        <v>765</v>
      </c>
      <c r="D299" s="34" t="s">
        <v>766</v>
      </c>
      <c r="E299" s="266">
        <v>6572.6</v>
      </c>
      <c r="F299" s="267">
        <v>0</v>
      </c>
      <c r="G299" s="268">
        <f t="shared" si="12"/>
        <v>0</v>
      </c>
      <c r="H299" s="266">
        <v>6572.6</v>
      </c>
      <c r="I299" s="269">
        <v>0</v>
      </c>
      <c r="J299" s="268">
        <f t="shared" si="13"/>
        <v>0</v>
      </c>
      <c r="K299" s="271"/>
      <c r="L299" s="272">
        <v>130</v>
      </c>
      <c r="M299" s="273">
        <f t="shared" si="14"/>
        <v>0</v>
      </c>
    </row>
    <row r="300" spans="1:13" s="35" customFormat="1" ht="12.75" x14ac:dyDescent="0.2">
      <c r="A300" s="280">
        <v>44448</v>
      </c>
      <c r="B300" s="282" t="s">
        <v>48</v>
      </c>
      <c r="C300" s="33" t="s">
        <v>767</v>
      </c>
      <c r="D300" s="34" t="s">
        <v>768</v>
      </c>
      <c r="E300" s="266">
        <v>3138.8</v>
      </c>
      <c r="F300" s="267">
        <v>0</v>
      </c>
      <c r="G300" s="268">
        <f t="shared" si="12"/>
        <v>0</v>
      </c>
      <c r="H300" s="266">
        <v>3138.8</v>
      </c>
      <c r="I300" s="269">
        <v>0</v>
      </c>
      <c r="J300" s="268">
        <f t="shared" si="13"/>
        <v>0</v>
      </c>
      <c r="K300" s="271"/>
      <c r="L300" s="272">
        <v>37</v>
      </c>
      <c r="M300" s="273">
        <f t="shared" si="14"/>
        <v>0</v>
      </c>
    </row>
    <row r="301" spans="1:13" s="35" customFormat="1" ht="12.75" x14ac:dyDescent="0.2">
      <c r="A301" s="280">
        <v>44448</v>
      </c>
      <c r="B301" s="282" t="s">
        <v>48</v>
      </c>
      <c r="C301" s="33" t="s">
        <v>480</v>
      </c>
      <c r="D301" s="34" t="s">
        <v>369</v>
      </c>
      <c r="E301" s="266">
        <v>6726</v>
      </c>
      <c r="F301" s="267">
        <v>1</v>
      </c>
      <c r="G301" s="268">
        <f t="shared" si="12"/>
        <v>6726</v>
      </c>
      <c r="H301" s="266">
        <v>6726</v>
      </c>
      <c r="I301" s="269">
        <v>1</v>
      </c>
      <c r="J301" s="268">
        <f t="shared" si="13"/>
        <v>6726</v>
      </c>
      <c r="K301" s="271"/>
      <c r="L301" s="272">
        <v>159</v>
      </c>
      <c r="M301" s="273">
        <f t="shared" si="14"/>
        <v>0</v>
      </c>
    </row>
    <row r="302" spans="1:13" s="35" customFormat="1" ht="12.75" x14ac:dyDescent="0.2">
      <c r="A302" s="280">
        <v>44448</v>
      </c>
      <c r="B302" s="282" t="s">
        <v>48</v>
      </c>
      <c r="C302" s="33" t="s">
        <v>769</v>
      </c>
      <c r="D302" s="34" t="s">
        <v>770</v>
      </c>
      <c r="E302" s="266">
        <v>18054</v>
      </c>
      <c r="F302" s="267">
        <v>0</v>
      </c>
      <c r="G302" s="268">
        <f t="shared" si="12"/>
        <v>0</v>
      </c>
      <c r="H302" s="266">
        <v>18054</v>
      </c>
      <c r="I302" s="269">
        <v>0</v>
      </c>
      <c r="J302" s="268">
        <f t="shared" si="13"/>
        <v>0</v>
      </c>
      <c r="K302" s="271"/>
      <c r="L302" s="272">
        <v>20</v>
      </c>
      <c r="M302" s="273">
        <f t="shared" si="14"/>
        <v>0</v>
      </c>
    </row>
    <row r="303" spans="1:13" s="35" customFormat="1" ht="12.75" x14ac:dyDescent="0.2">
      <c r="A303" s="280">
        <v>44477</v>
      </c>
      <c r="B303" s="32" t="s">
        <v>45</v>
      </c>
      <c r="C303" s="33" t="s">
        <v>771</v>
      </c>
      <c r="D303" s="34" t="s">
        <v>772</v>
      </c>
      <c r="E303" s="266">
        <v>377.6</v>
      </c>
      <c r="F303" s="267">
        <v>0</v>
      </c>
      <c r="G303" s="268">
        <f t="shared" si="12"/>
        <v>0</v>
      </c>
      <c r="H303" s="266">
        <v>377.6</v>
      </c>
      <c r="I303" s="269">
        <v>0</v>
      </c>
      <c r="J303" s="268">
        <f t="shared" si="13"/>
        <v>0</v>
      </c>
      <c r="K303" s="271"/>
      <c r="L303" s="272">
        <v>20</v>
      </c>
      <c r="M303" s="273">
        <f t="shared" si="14"/>
        <v>0</v>
      </c>
    </row>
    <row r="304" spans="1:13" s="35" customFormat="1" ht="12.75" x14ac:dyDescent="0.2">
      <c r="A304" s="280">
        <v>44477</v>
      </c>
      <c r="B304" s="32" t="s">
        <v>45</v>
      </c>
      <c r="C304" s="33" t="s">
        <v>479</v>
      </c>
      <c r="D304" s="34" t="s">
        <v>396</v>
      </c>
      <c r="E304" s="266">
        <v>3124.64</v>
      </c>
      <c r="F304" s="267">
        <v>1</v>
      </c>
      <c r="G304" s="268">
        <f t="shared" si="12"/>
        <v>3124.64</v>
      </c>
      <c r="H304" s="266">
        <v>3124.64</v>
      </c>
      <c r="I304" s="269">
        <v>1</v>
      </c>
      <c r="J304" s="268">
        <f t="shared" si="13"/>
        <v>3124.64</v>
      </c>
      <c r="K304" s="271"/>
      <c r="L304" s="272">
        <v>6608</v>
      </c>
      <c r="M304" s="273">
        <f t="shared" si="14"/>
        <v>0</v>
      </c>
    </row>
    <row r="305" spans="1:13" s="35" customFormat="1" ht="12.75" x14ac:dyDescent="0.2">
      <c r="A305" s="280">
        <v>44477</v>
      </c>
      <c r="B305" s="32" t="s">
        <v>48</v>
      </c>
      <c r="C305" s="33" t="s">
        <v>478</v>
      </c>
      <c r="D305" s="34" t="s">
        <v>397</v>
      </c>
      <c r="E305" s="266">
        <v>103</v>
      </c>
      <c r="F305" s="267">
        <v>5</v>
      </c>
      <c r="G305" s="268">
        <f t="shared" si="12"/>
        <v>515</v>
      </c>
      <c r="H305" s="266">
        <v>103</v>
      </c>
      <c r="I305" s="269">
        <v>5</v>
      </c>
      <c r="J305" s="268">
        <f t="shared" si="13"/>
        <v>515</v>
      </c>
      <c r="K305" s="271"/>
      <c r="L305" s="272">
        <v>3.89</v>
      </c>
      <c r="M305" s="273">
        <f t="shared" si="14"/>
        <v>0</v>
      </c>
    </row>
    <row r="306" spans="1:13" s="35" customFormat="1" ht="12.75" x14ac:dyDescent="0.2">
      <c r="A306" s="280">
        <v>44477</v>
      </c>
      <c r="B306" s="32" t="s">
        <v>137</v>
      </c>
      <c r="C306" s="33" t="s">
        <v>477</v>
      </c>
      <c r="D306" s="34" t="s">
        <v>398</v>
      </c>
      <c r="E306" s="266">
        <v>440</v>
      </c>
      <c r="F306" s="267">
        <v>1</v>
      </c>
      <c r="G306" s="268">
        <f t="shared" si="12"/>
        <v>440</v>
      </c>
      <c r="H306" s="266">
        <v>440</v>
      </c>
      <c r="I306" s="269">
        <v>1</v>
      </c>
      <c r="J306" s="268">
        <f t="shared" si="13"/>
        <v>440</v>
      </c>
      <c r="K306" s="271"/>
      <c r="L306" s="272">
        <v>106.2</v>
      </c>
      <c r="M306" s="273">
        <f t="shared" si="14"/>
        <v>0</v>
      </c>
    </row>
    <row r="307" spans="1:13" s="35" customFormat="1" ht="12.75" x14ac:dyDescent="0.2">
      <c r="A307" s="280">
        <v>44477</v>
      </c>
      <c r="B307" s="32" t="s">
        <v>186</v>
      </c>
      <c r="C307" s="33" t="s">
        <v>476</v>
      </c>
      <c r="D307" s="34" t="s">
        <v>399</v>
      </c>
      <c r="E307" s="266">
        <v>91</v>
      </c>
      <c r="F307" s="267">
        <v>7</v>
      </c>
      <c r="G307" s="268">
        <f t="shared" si="12"/>
        <v>637</v>
      </c>
      <c r="H307" s="266">
        <v>91</v>
      </c>
      <c r="I307" s="269">
        <v>6</v>
      </c>
      <c r="J307" s="268">
        <f t="shared" si="13"/>
        <v>546</v>
      </c>
      <c r="K307" s="271"/>
      <c r="L307" s="272">
        <v>702.1</v>
      </c>
      <c r="M307" s="273">
        <f t="shared" si="14"/>
        <v>0</v>
      </c>
    </row>
    <row r="308" spans="1:13" s="35" customFormat="1" ht="12.75" x14ac:dyDescent="0.2">
      <c r="A308" s="280">
        <v>44477</v>
      </c>
      <c r="B308" s="32" t="s">
        <v>456</v>
      </c>
      <c r="C308" s="33" t="s">
        <v>475</v>
      </c>
      <c r="D308" s="34" t="s">
        <v>400</v>
      </c>
      <c r="E308" s="266">
        <v>19.2</v>
      </c>
      <c r="F308" s="267">
        <v>40</v>
      </c>
      <c r="G308" s="268">
        <f t="shared" si="12"/>
        <v>768</v>
      </c>
      <c r="H308" s="266">
        <v>19.2</v>
      </c>
      <c r="I308" s="269">
        <v>40</v>
      </c>
      <c r="J308" s="268">
        <f t="shared" si="13"/>
        <v>768</v>
      </c>
      <c r="K308" s="271"/>
      <c r="L308" s="272">
        <v>141.6</v>
      </c>
      <c r="M308" s="273">
        <f t="shared" si="14"/>
        <v>0</v>
      </c>
    </row>
    <row r="309" spans="1:13" s="35" customFormat="1" ht="12.75" x14ac:dyDescent="0.2">
      <c r="A309" s="280">
        <v>44477</v>
      </c>
      <c r="B309" s="32" t="s">
        <v>48</v>
      </c>
      <c r="C309" s="33" t="s">
        <v>773</v>
      </c>
      <c r="D309" s="34" t="s">
        <v>774</v>
      </c>
      <c r="E309" s="266">
        <v>130</v>
      </c>
      <c r="F309" s="267">
        <v>0</v>
      </c>
      <c r="G309" s="268">
        <f t="shared" si="12"/>
        <v>0</v>
      </c>
      <c r="H309" s="266">
        <v>130</v>
      </c>
      <c r="I309" s="269">
        <v>0</v>
      </c>
      <c r="J309" s="268">
        <f t="shared" si="13"/>
        <v>0</v>
      </c>
      <c r="K309" s="271"/>
      <c r="L309" s="272">
        <v>1150.5</v>
      </c>
      <c r="M309" s="273">
        <f t="shared" si="14"/>
        <v>0</v>
      </c>
    </row>
    <row r="310" spans="1:13" s="35" customFormat="1" ht="12.75" x14ac:dyDescent="0.2">
      <c r="A310" s="280">
        <v>44477</v>
      </c>
      <c r="B310" s="32" t="s">
        <v>48</v>
      </c>
      <c r="C310" s="33" t="s">
        <v>775</v>
      </c>
      <c r="D310" s="34" t="s">
        <v>776</v>
      </c>
      <c r="E310" s="266">
        <v>37</v>
      </c>
      <c r="F310" s="267">
        <v>0</v>
      </c>
      <c r="G310" s="268">
        <f t="shared" si="12"/>
        <v>0</v>
      </c>
      <c r="H310" s="266">
        <v>37</v>
      </c>
      <c r="I310" s="269">
        <v>0</v>
      </c>
      <c r="J310" s="268">
        <f t="shared" si="13"/>
        <v>0</v>
      </c>
      <c r="K310" s="271"/>
      <c r="L310" s="272">
        <v>2110</v>
      </c>
      <c r="M310" s="273">
        <f t="shared" si="14"/>
        <v>0</v>
      </c>
    </row>
    <row r="311" spans="1:13" s="35" customFormat="1" ht="12.75" x14ac:dyDescent="0.2">
      <c r="A311" s="280">
        <v>44477</v>
      </c>
      <c r="B311" s="32" t="s">
        <v>456</v>
      </c>
      <c r="C311" s="33" t="s">
        <v>474</v>
      </c>
      <c r="D311" s="34" t="s">
        <v>401</v>
      </c>
      <c r="E311" s="266">
        <v>159</v>
      </c>
      <c r="F311" s="267">
        <v>15</v>
      </c>
      <c r="G311" s="268">
        <f t="shared" si="12"/>
        <v>2385</v>
      </c>
      <c r="H311" s="266">
        <v>159</v>
      </c>
      <c r="I311" s="269">
        <v>15</v>
      </c>
      <c r="J311" s="268">
        <f t="shared" si="13"/>
        <v>2385</v>
      </c>
      <c r="K311" s="271"/>
      <c r="L311" s="272">
        <v>2.58</v>
      </c>
      <c r="M311" s="273">
        <f t="shared" si="14"/>
        <v>0</v>
      </c>
    </row>
    <row r="312" spans="1:13" s="35" customFormat="1" ht="12.75" x14ac:dyDescent="0.2">
      <c r="A312" s="280">
        <v>44477</v>
      </c>
      <c r="B312" s="32" t="s">
        <v>48</v>
      </c>
      <c r="C312" s="33" t="s">
        <v>473</v>
      </c>
      <c r="D312" s="34" t="s">
        <v>403</v>
      </c>
      <c r="E312" s="266">
        <v>20</v>
      </c>
      <c r="F312" s="267">
        <v>58</v>
      </c>
      <c r="G312" s="268">
        <f t="shared" si="12"/>
        <v>1160</v>
      </c>
      <c r="H312" s="266">
        <v>20</v>
      </c>
      <c r="I312" s="269">
        <v>54</v>
      </c>
      <c r="J312" s="268">
        <f t="shared" si="13"/>
        <v>1080</v>
      </c>
      <c r="K312" s="271"/>
      <c r="L312" s="272">
        <v>13.15</v>
      </c>
      <c r="M312" s="273">
        <f t="shared" si="14"/>
        <v>0</v>
      </c>
    </row>
    <row r="313" spans="1:13" s="35" customFormat="1" ht="12.75" x14ac:dyDescent="0.2">
      <c r="A313" s="280">
        <v>44477</v>
      </c>
      <c r="B313" s="32" t="s">
        <v>48</v>
      </c>
      <c r="C313" s="33" t="s">
        <v>472</v>
      </c>
      <c r="D313" s="34" t="s">
        <v>405</v>
      </c>
      <c r="E313" s="266">
        <v>20</v>
      </c>
      <c r="F313" s="267">
        <v>60</v>
      </c>
      <c r="G313" s="268">
        <f t="shared" si="12"/>
        <v>1200</v>
      </c>
      <c r="H313" s="266">
        <v>20</v>
      </c>
      <c r="I313" s="269">
        <v>59</v>
      </c>
      <c r="J313" s="268">
        <f t="shared" si="13"/>
        <v>1180</v>
      </c>
      <c r="K313" s="271"/>
      <c r="L313" s="272">
        <v>55.8</v>
      </c>
      <c r="M313" s="273">
        <f t="shared" si="14"/>
        <v>0</v>
      </c>
    </row>
    <row r="314" spans="1:13" s="35" customFormat="1" ht="12.75" x14ac:dyDescent="0.2">
      <c r="A314" s="280">
        <v>44491</v>
      </c>
      <c r="B314" s="32" t="s">
        <v>48</v>
      </c>
      <c r="C314" s="33" t="s">
        <v>471</v>
      </c>
      <c r="D314" s="34" t="s">
        <v>407</v>
      </c>
      <c r="E314" s="266">
        <v>6608</v>
      </c>
      <c r="F314" s="267">
        <v>4</v>
      </c>
      <c r="G314" s="268">
        <f t="shared" si="12"/>
        <v>26432</v>
      </c>
      <c r="H314" s="266">
        <v>6608</v>
      </c>
      <c r="I314" s="269">
        <v>4</v>
      </c>
      <c r="J314" s="268">
        <f t="shared" si="13"/>
        <v>26432</v>
      </c>
      <c r="K314" s="271"/>
      <c r="L314" s="272">
        <v>8.4499999999999993</v>
      </c>
      <c r="M314" s="273">
        <f t="shared" si="14"/>
        <v>0</v>
      </c>
    </row>
    <row r="315" spans="1:13" s="35" customFormat="1" ht="12.75" x14ac:dyDescent="0.2">
      <c r="A315" s="280" t="s">
        <v>408</v>
      </c>
      <c r="B315" s="32" t="s">
        <v>30</v>
      </c>
      <c r="C315" s="33" t="s">
        <v>470</v>
      </c>
      <c r="D315" s="34" t="s">
        <v>410</v>
      </c>
      <c r="E315" s="266">
        <v>3.89</v>
      </c>
      <c r="F315" s="267">
        <v>26</v>
      </c>
      <c r="G315" s="268">
        <f t="shared" si="12"/>
        <v>101.14</v>
      </c>
      <c r="H315" s="266">
        <v>3.89</v>
      </c>
      <c r="I315" s="269">
        <v>25</v>
      </c>
      <c r="J315" s="268">
        <f t="shared" si="13"/>
        <v>97.25</v>
      </c>
      <c r="K315" s="271"/>
      <c r="L315" s="272">
        <v>850</v>
      </c>
      <c r="M315" s="273">
        <f t="shared" si="14"/>
        <v>0</v>
      </c>
    </row>
    <row r="316" spans="1:13" s="35" customFormat="1" ht="12.75" x14ac:dyDescent="0.2">
      <c r="A316" s="280">
        <v>44487</v>
      </c>
      <c r="B316" s="32" t="s">
        <v>26</v>
      </c>
      <c r="C316" s="33" t="s">
        <v>469</v>
      </c>
      <c r="D316" s="34" t="s">
        <v>412</v>
      </c>
      <c r="E316" s="266">
        <v>106.2</v>
      </c>
      <c r="F316" s="267">
        <v>5</v>
      </c>
      <c r="G316" s="268">
        <f t="shared" si="12"/>
        <v>531</v>
      </c>
      <c r="H316" s="266">
        <v>106.2</v>
      </c>
      <c r="I316" s="269">
        <v>5</v>
      </c>
      <c r="J316" s="268">
        <f t="shared" si="13"/>
        <v>531</v>
      </c>
      <c r="K316" s="271"/>
      <c r="L316" s="272">
        <v>2527.56</v>
      </c>
      <c r="M316" s="273">
        <f t="shared" si="14"/>
        <v>0</v>
      </c>
    </row>
    <row r="317" spans="1:13" s="35" customFormat="1" ht="12.75" x14ac:dyDescent="0.2">
      <c r="A317" s="280">
        <v>44487</v>
      </c>
      <c r="B317" s="32" t="s">
        <v>777</v>
      </c>
      <c r="C317" s="33" t="s">
        <v>778</v>
      </c>
      <c r="D317" s="34" t="s">
        <v>779</v>
      </c>
      <c r="E317" s="266">
        <v>702.1</v>
      </c>
      <c r="F317" s="267">
        <v>0</v>
      </c>
      <c r="G317" s="268">
        <f t="shared" si="12"/>
        <v>0</v>
      </c>
      <c r="H317" s="266">
        <v>702.1</v>
      </c>
      <c r="I317" s="269">
        <v>0</v>
      </c>
      <c r="J317" s="268">
        <f t="shared" si="13"/>
        <v>0</v>
      </c>
      <c r="K317" s="271"/>
      <c r="L317" s="272">
        <v>42.48</v>
      </c>
      <c r="M317" s="273">
        <f t="shared" si="14"/>
        <v>0</v>
      </c>
    </row>
    <row r="318" spans="1:13" s="35" customFormat="1" ht="12.75" x14ac:dyDescent="0.2">
      <c r="A318" s="280">
        <v>44487</v>
      </c>
      <c r="B318" s="32" t="s">
        <v>26</v>
      </c>
      <c r="C318" s="33" t="s">
        <v>468</v>
      </c>
      <c r="D318" s="34" t="s">
        <v>414</v>
      </c>
      <c r="E318" s="266">
        <v>141.6</v>
      </c>
      <c r="F318" s="267">
        <v>4</v>
      </c>
      <c r="G318" s="268">
        <f t="shared" si="12"/>
        <v>566.4</v>
      </c>
      <c r="H318" s="266">
        <v>141.6</v>
      </c>
      <c r="I318" s="269">
        <v>4</v>
      </c>
      <c r="J318" s="268">
        <f t="shared" si="13"/>
        <v>566.4</v>
      </c>
      <c r="K318" s="271"/>
      <c r="L318" s="272">
        <v>130.97999999999999</v>
      </c>
      <c r="M318" s="273">
        <f t="shared" si="14"/>
        <v>0</v>
      </c>
    </row>
    <row r="319" spans="1:13" s="35" customFormat="1" ht="12.75" x14ac:dyDescent="0.2">
      <c r="A319" s="280">
        <v>44487</v>
      </c>
      <c r="B319" s="32" t="s">
        <v>26</v>
      </c>
      <c r="C319" s="33" t="s">
        <v>467</v>
      </c>
      <c r="D319" s="34" t="s">
        <v>416</v>
      </c>
      <c r="E319" s="266">
        <v>1150.5</v>
      </c>
      <c r="F319" s="267">
        <v>3</v>
      </c>
      <c r="G319" s="268">
        <f t="shared" si="12"/>
        <v>3451.5</v>
      </c>
      <c r="H319" s="266">
        <v>1150.5</v>
      </c>
      <c r="I319" s="269">
        <v>3</v>
      </c>
      <c r="J319" s="268">
        <f t="shared" si="13"/>
        <v>3451.5</v>
      </c>
      <c r="K319" s="271"/>
      <c r="L319" s="272">
        <v>132.16</v>
      </c>
      <c r="M319" s="273">
        <f t="shared" si="14"/>
        <v>0</v>
      </c>
    </row>
    <row r="320" spans="1:13" s="35" customFormat="1" ht="12.75" x14ac:dyDescent="0.2">
      <c r="A320" s="280">
        <v>44526</v>
      </c>
      <c r="B320" s="32" t="s">
        <v>26</v>
      </c>
      <c r="C320" s="33" t="s">
        <v>466</v>
      </c>
      <c r="D320" s="34" t="s">
        <v>422</v>
      </c>
      <c r="E320" s="266">
        <v>2110</v>
      </c>
      <c r="F320" s="267">
        <v>1</v>
      </c>
      <c r="G320" s="268">
        <f t="shared" si="12"/>
        <v>2110</v>
      </c>
      <c r="H320" s="266">
        <v>2110</v>
      </c>
      <c r="I320" s="269">
        <v>1</v>
      </c>
      <c r="J320" s="268">
        <f t="shared" si="13"/>
        <v>2110</v>
      </c>
      <c r="K320" s="271"/>
      <c r="L320" s="272">
        <v>297.36</v>
      </c>
      <c r="M320" s="273">
        <f t="shared" si="14"/>
        <v>0</v>
      </c>
    </row>
    <row r="321" spans="1:13" s="35" customFormat="1" ht="12.75" x14ac:dyDescent="0.2">
      <c r="A321" s="280">
        <v>44503</v>
      </c>
      <c r="B321" s="32" t="s">
        <v>23</v>
      </c>
      <c r="C321" s="33" t="s">
        <v>465</v>
      </c>
      <c r="D321" s="34" t="s">
        <v>424</v>
      </c>
      <c r="E321" s="266">
        <v>2.58</v>
      </c>
      <c r="F321" s="267">
        <v>49</v>
      </c>
      <c r="G321" s="268">
        <f t="shared" si="12"/>
        <v>126.42</v>
      </c>
      <c r="H321" s="266">
        <v>2.58</v>
      </c>
      <c r="I321" s="269">
        <v>36</v>
      </c>
      <c r="J321" s="268">
        <f t="shared" si="13"/>
        <v>92.88</v>
      </c>
      <c r="K321" s="271"/>
      <c r="L321" s="272">
        <v>6785</v>
      </c>
      <c r="M321" s="273">
        <f t="shared" si="14"/>
        <v>0</v>
      </c>
    </row>
    <row r="322" spans="1:13" s="35" customFormat="1" ht="12.75" x14ac:dyDescent="0.2">
      <c r="A322" s="280">
        <v>44503</v>
      </c>
      <c r="B322" s="32" t="s">
        <v>23</v>
      </c>
      <c r="C322" s="33" t="s">
        <v>464</v>
      </c>
      <c r="D322" s="34" t="s">
        <v>426</v>
      </c>
      <c r="E322" s="266">
        <v>13.15</v>
      </c>
      <c r="F322" s="267">
        <v>76</v>
      </c>
      <c r="G322" s="268">
        <f t="shared" si="12"/>
        <v>999.4</v>
      </c>
      <c r="H322" s="266">
        <v>13.15</v>
      </c>
      <c r="I322" s="269">
        <v>52</v>
      </c>
      <c r="J322" s="268">
        <f t="shared" si="13"/>
        <v>683.80000000000007</v>
      </c>
      <c r="K322" s="271"/>
      <c r="L322" s="272">
        <v>5.0199999999999996</v>
      </c>
      <c r="M322" s="273">
        <f t="shared" si="14"/>
        <v>0</v>
      </c>
    </row>
    <row r="323" spans="1:13" s="35" customFormat="1" ht="12.75" x14ac:dyDescent="0.2">
      <c r="A323" s="280">
        <v>44503</v>
      </c>
      <c r="B323" s="32" t="s">
        <v>23</v>
      </c>
      <c r="C323" s="33" t="s">
        <v>463</v>
      </c>
      <c r="D323" s="34" t="s">
        <v>428</v>
      </c>
      <c r="E323" s="266">
        <v>55.8</v>
      </c>
      <c r="F323" s="267">
        <v>11</v>
      </c>
      <c r="G323" s="268">
        <f t="shared" si="12"/>
        <v>613.79999999999995</v>
      </c>
      <c r="H323" s="266">
        <v>55.8</v>
      </c>
      <c r="I323" s="269">
        <v>0</v>
      </c>
      <c r="J323" s="268">
        <f t="shared" si="13"/>
        <v>0</v>
      </c>
      <c r="K323" s="271"/>
      <c r="L323" s="272">
        <v>2.9</v>
      </c>
      <c r="M323" s="273">
        <f t="shared" si="14"/>
        <v>0</v>
      </c>
    </row>
    <row r="324" spans="1:13" s="35" customFormat="1" ht="12.75" x14ac:dyDescent="0.2">
      <c r="A324" s="280">
        <v>44503</v>
      </c>
      <c r="B324" s="32" t="s">
        <v>23</v>
      </c>
      <c r="C324" s="33" t="s">
        <v>462</v>
      </c>
      <c r="D324" s="34" t="s">
        <v>429</v>
      </c>
      <c r="E324" s="266">
        <v>8.4499999999999993</v>
      </c>
      <c r="F324" s="267">
        <v>97</v>
      </c>
      <c r="G324" s="268">
        <f t="shared" si="12"/>
        <v>819.65</v>
      </c>
      <c r="H324" s="266">
        <v>8.4499999999999993</v>
      </c>
      <c r="I324" s="269">
        <v>83</v>
      </c>
      <c r="J324" s="268">
        <f t="shared" si="13"/>
        <v>701.34999999999991</v>
      </c>
      <c r="K324" s="271"/>
      <c r="L324" s="272">
        <v>413</v>
      </c>
      <c r="M324" s="273">
        <f t="shared" si="14"/>
        <v>0</v>
      </c>
    </row>
    <row r="325" spans="1:13" s="35" customFormat="1" ht="12.75" x14ac:dyDescent="0.2">
      <c r="A325" s="280">
        <v>44503</v>
      </c>
      <c r="B325" s="32" t="s">
        <v>23</v>
      </c>
      <c r="C325" s="33" t="s">
        <v>461</v>
      </c>
      <c r="D325" s="34" t="s">
        <v>431</v>
      </c>
      <c r="E325" s="266">
        <v>850</v>
      </c>
      <c r="F325" s="267">
        <v>4</v>
      </c>
      <c r="G325" s="268">
        <f t="shared" si="12"/>
        <v>3400</v>
      </c>
      <c r="H325" s="266">
        <v>850</v>
      </c>
      <c r="I325" s="269">
        <v>4</v>
      </c>
      <c r="J325" s="268">
        <f t="shared" si="13"/>
        <v>3400</v>
      </c>
      <c r="K325" s="271"/>
      <c r="L325" s="272">
        <v>177</v>
      </c>
      <c r="M325" s="273">
        <f t="shared" si="14"/>
        <v>0</v>
      </c>
    </row>
    <row r="326" spans="1:13" s="35" customFormat="1" ht="12.75" x14ac:dyDescent="0.2">
      <c r="A326" s="280">
        <v>44544</v>
      </c>
      <c r="B326" s="32" t="s">
        <v>29</v>
      </c>
      <c r="C326" s="33" t="s">
        <v>460</v>
      </c>
      <c r="D326" s="34" t="s">
        <v>438</v>
      </c>
      <c r="E326" s="266">
        <v>2527.56</v>
      </c>
      <c r="F326" s="267">
        <v>3</v>
      </c>
      <c r="G326" s="268">
        <f t="shared" si="12"/>
        <v>7582.68</v>
      </c>
      <c r="H326" s="266">
        <v>2527.56</v>
      </c>
      <c r="I326" s="269">
        <v>3</v>
      </c>
      <c r="J326" s="268">
        <f t="shared" si="13"/>
        <v>7582.68</v>
      </c>
      <c r="K326" s="271"/>
      <c r="L326" s="272">
        <v>254.44</v>
      </c>
      <c r="M326" s="273">
        <f t="shared" si="14"/>
        <v>0</v>
      </c>
    </row>
    <row r="327" spans="1:13" s="35" customFormat="1" ht="12.75" x14ac:dyDescent="0.2">
      <c r="A327" s="280">
        <v>44544</v>
      </c>
      <c r="B327" s="32" t="s">
        <v>29</v>
      </c>
      <c r="C327" s="33" t="s">
        <v>459</v>
      </c>
      <c r="D327" s="34" t="s">
        <v>440</v>
      </c>
      <c r="E327" s="266">
        <v>42.48</v>
      </c>
      <c r="F327" s="267">
        <v>35</v>
      </c>
      <c r="G327" s="268">
        <f t="shared" si="12"/>
        <v>1486.8</v>
      </c>
      <c r="H327" s="266">
        <v>42.48</v>
      </c>
      <c r="I327" s="269">
        <v>35</v>
      </c>
      <c r="J327" s="268">
        <f t="shared" si="13"/>
        <v>1486.8</v>
      </c>
      <c r="K327" s="271"/>
      <c r="L327" s="272">
        <v>444.86</v>
      </c>
      <c r="M327" s="273">
        <f t="shared" si="14"/>
        <v>0</v>
      </c>
    </row>
    <row r="328" spans="1:13" s="35" customFormat="1" ht="12.75" x14ac:dyDescent="0.2">
      <c r="A328" s="280">
        <v>44544</v>
      </c>
      <c r="B328" s="32" t="s">
        <v>29</v>
      </c>
      <c r="C328" s="33" t="s">
        <v>780</v>
      </c>
      <c r="D328" s="34" t="s">
        <v>781</v>
      </c>
      <c r="E328" s="266">
        <v>130.97999999999999</v>
      </c>
      <c r="F328" s="267">
        <v>0</v>
      </c>
      <c r="G328" s="268">
        <f t="shared" si="12"/>
        <v>0</v>
      </c>
      <c r="H328" s="266">
        <v>130.97999999999999</v>
      </c>
      <c r="I328" s="269">
        <v>0</v>
      </c>
      <c r="J328" s="268">
        <f t="shared" si="13"/>
        <v>0</v>
      </c>
      <c r="K328" s="271"/>
      <c r="L328" s="272">
        <v>76.7</v>
      </c>
      <c r="M328" s="273">
        <f t="shared" si="14"/>
        <v>0</v>
      </c>
    </row>
    <row r="329" spans="1:13" s="35" customFormat="1" ht="12.75" x14ac:dyDescent="0.2">
      <c r="A329" s="280">
        <v>44544</v>
      </c>
      <c r="B329" s="32" t="s">
        <v>29</v>
      </c>
      <c r="C329" s="33" t="s">
        <v>782</v>
      </c>
      <c r="D329" s="34" t="s">
        <v>783</v>
      </c>
      <c r="E329" s="266">
        <v>132.16</v>
      </c>
      <c r="F329" s="267">
        <v>0</v>
      </c>
      <c r="G329" s="268">
        <f t="shared" si="12"/>
        <v>0</v>
      </c>
      <c r="H329" s="266">
        <v>132.16</v>
      </c>
      <c r="I329" s="269">
        <v>0</v>
      </c>
      <c r="J329" s="268">
        <f t="shared" si="13"/>
        <v>0</v>
      </c>
      <c r="K329" s="271"/>
      <c r="L329" s="272">
        <v>495.6</v>
      </c>
      <c r="M329" s="273">
        <f t="shared" si="14"/>
        <v>0</v>
      </c>
    </row>
    <row r="330" spans="1:13" s="35" customFormat="1" ht="12.75" x14ac:dyDescent="0.2">
      <c r="A330" s="280">
        <v>44544</v>
      </c>
      <c r="B330" s="32" t="s">
        <v>48</v>
      </c>
      <c r="C330" s="33" t="s">
        <v>458</v>
      </c>
      <c r="D330" s="34" t="s">
        <v>442</v>
      </c>
      <c r="E330" s="266">
        <v>297.36</v>
      </c>
      <c r="F330" s="267">
        <v>5</v>
      </c>
      <c r="G330" s="268">
        <f t="shared" si="12"/>
        <v>1486.8000000000002</v>
      </c>
      <c r="H330" s="266">
        <v>297.36</v>
      </c>
      <c r="I330" s="269">
        <v>5</v>
      </c>
      <c r="J330" s="268">
        <f t="shared" si="13"/>
        <v>1486.8000000000002</v>
      </c>
      <c r="K330" s="271"/>
      <c r="L330" s="272">
        <v>261.08</v>
      </c>
      <c r="M330" s="273">
        <f t="shared" si="14"/>
        <v>0</v>
      </c>
    </row>
    <row r="331" spans="1:13" s="35" customFormat="1" ht="12.75" x14ac:dyDescent="0.2">
      <c r="A331" s="280">
        <v>44544</v>
      </c>
      <c r="B331" s="32" t="s">
        <v>48</v>
      </c>
      <c r="C331" s="33" t="s">
        <v>784</v>
      </c>
      <c r="D331" s="34" t="s">
        <v>785</v>
      </c>
      <c r="E331" s="266">
        <v>6785</v>
      </c>
      <c r="F331" s="267">
        <v>0</v>
      </c>
      <c r="G331" s="268">
        <f t="shared" si="12"/>
        <v>0</v>
      </c>
      <c r="H331" s="266">
        <v>6785</v>
      </c>
      <c r="I331" s="269">
        <v>0</v>
      </c>
      <c r="J331" s="268">
        <f t="shared" si="13"/>
        <v>0</v>
      </c>
      <c r="K331" s="271"/>
      <c r="L331" s="272"/>
      <c r="M331" s="273">
        <f t="shared" si="14"/>
        <v>0</v>
      </c>
    </row>
    <row r="332" spans="1:13" s="35" customFormat="1" ht="12.75" x14ac:dyDescent="0.2">
      <c r="A332" s="280">
        <v>44544</v>
      </c>
      <c r="B332" s="32" t="s">
        <v>456</v>
      </c>
      <c r="C332" s="33" t="s">
        <v>457</v>
      </c>
      <c r="D332" s="34" t="s">
        <v>443</v>
      </c>
      <c r="E332" s="266">
        <v>2507.5</v>
      </c>
      <c r="F332" s="267">
        <v>5</v>
      </c>
      <c r="G332" s="268">
        <f t="shared" si="12"/>
        <v>12537.5</v>
      </c>
      <c r="H332" s="266">
        <v>2507.5</v>
      </c>
      <c r="I332" s="269">
        <v>5</v>
      </c>
      <c r="J332" s="268">
        <f t="shared" si="13"/>
        <v>12537.5</v>
      </c>
      <c r="K332" s="271"/>
      <c r="L332" s="272"/>
      <c r="M332" s="273">
        <f t="shared" si="14"/>
        <v>0</v>
      </c>
    </row>
    <row r="333" spans="1:13" s="35" customFormat="1" ht="12.75" x14ac:dyDescent="0.2">
      <c r="A333" s="280">
        <v>44544</v>
      </c>
      <c r="B333" s="32" t="s">
        <v>456</v>
      </c>
      <c r="C333" s="33" t="s">
        <v>455</v>
      </c>
      <c r="D333" s="34" t="s">
        <v>444</v>
      </c>
      <c r="E333" s="266">
        <v>2419</v>
      </c>
      <c r="F333" s="267">
        <v>3</v>
      </c>
      <c r="G333" s="268">
        <f t="shared" ref="G333:G377" si="15">E333*F333</f>
        <v>7257</v>
      </c>
      <c r="H333" s="266">
        <v>2419</v>
      </c>
      <c r="I333" s="269">
        <v>3</v>
      </c>
      <c r="J333" s="268">
        <f t="shared" si="13"/>
        <v>7257</v>
      </c>
      <c r="K333" s="271"/>
      <c r="L333" s="272"/>
      <c r="M333" s="273">
        <f t="shared" si="14"/>
        <v>0</v>
      </c>
    </row>
    <row r="334" spans="1:13" s="35" customFormat="1" ht="12.75" x14ac:dyDescent="0.2">
      <c r="A334" s="280">
        <v>44544</v>
      </c>
      <c r="B334" s="32" t="s">
        <v>45</v>
      </c>
      <c r="C334" s="33" t="s">
        <v>454</v>
      </c>
      <c r="D334" s="34" t="s">
        <v>445</v>
      </c>
      <c r="E334" s="266">
        <v>413</v>
      </c>
      <c r="F334" s="267">
        <v>4</v>
      </c>
      <c r="G334" s="268">
        <f t="shared" si="15"/>
        <v>1652</v>
      </c>
      <c r="H334" s="266">
        <v>413</v>
      </c>
      <c r="I334" s="269">
        <v>4</v>
      </c>
      <c r="J334" s="268">
        <f t="shared" si="13"/>
        <v>1652</v>
      </c>
      <c r="K334" s="271"/>
      <c r="L334" s="272"/>
      <c r="M334" s="273">
        <f t="shared" ref="M334:M376" si="16">+K334*L334</f>
        <v>0</v>
      </c>
    </row>
    <row r="335" spans="1:13" s="35" customFormat="1" ht="12.75" x14ac:dyDescent="0.2">
      <c r="A335" s="280">
        <v>44544</v>
      </c>
      <c r="B335" s="32" t="s">
        <v>45</v>
      </c>
      <c r="C335" s="33" t="s">
        <v>453</v>
      </c>
      <c r="D335" s="34" t="s">
        <v>446</v>
      </c>
      <c r="E335" s="266">
        <v>177</v>
      </c>
      <c r="F335" s="267">
        <v>6</v>
      </c>
      <c r="G335" s="268">
        <f t="shared" si="15"/>
        <v>1062</v>
      </c>
      <c r="H335" s="266">
        <v>177</v>
      </c>
      <c r="I335" s="269">
        <v>6</v>
      </c>
      <c r="J335" s="268">
        <f t="shared" si="13"/>
        <v>1062</v>
      </c>
      <c r="K335" s="271"/>
      <c r="L335" s="272"/>
      <c r="M335" s="273">
        <f t="shared" si="16"/>
        <v>0</v>
      </c>
    </row>
    <row r="336" spans="1:13" s="35" customFormat="1" ht="12.75" x14ac:dyDescent="0.2">
      <c r="A336" s="280">
        <v>44545</v>
      </c>
      <c r="B336" s="32" t="s">
        <v>30</v>
      </c>
      <c r="C336" s="33" t="s">
        <v>452</v>
      </c>
      <c r="D336" s="34" t="s">
        <v>447</v>
      </c>
      <c r="E336" s="266">
        <v>254.44</v>
      </c>
      <c r="F336" s="267">
        <v>56</v>
      </c>
      <c r="G336" s="268">
        <f t="shared" si="15"/>
        <v>14248.64</v>
      </c>
      <c r="H336" s="266">
        <v>254.44</v>
      </c>
      <c r="I336" s="269">
        <v>56</v>
      </c>
      <c r="J336" s="268">
        <f t="shared" si="13"/>
        <v>14248.64</v>
      </c>
      <c r="K336" s="271"/>
      <c r="L336" s="272"/>
      <c r="M336" s="273">
        <f t="shared" si="16"/>
        <v>0</v>
      </c>
    </row>
    <row r="337" spans="1:13" s="35" customFormat="1" ht="12.75" x14ac:dyDescent="0.2">
      <c r="A337" s="280">
        <v>44545</v>
      </c>
      <c r="B337" s="32" t="s">
        <v>30</v>
      </c>
      <c r="C337" s="33" t="s">
        <v>786</v>
      </c>
      <c r="D337" s="34" t="s">
        <v>787</v>
      </c>
      <c r="E337" s="266">
        <v>444.86</v>
      </c>
      <c r="F337" s="267">
        <v>0</v>
      </c>
      <c r="G337" s="268">
        <f t="shared" si="15"/>
        <v>0</v>
      </c>
      <c r="H337" s="266">
        <v>444.86</v>
      </c>
      <c r="I337" s="269">
        <v>0</v>
      </c>
      <c r="J337" s="268">
        <f t="shared" si="13"/>
        <v>0</v>
      </c>
      <c r="K337" s="271"/>
      <c r="L337" s="272"/>
      <c r="M337" s="273">
        <f t="shared" si="16"/>
        <v>0</v>
      </c>
    </row>
    <row r="338" spans="1:13" s="35" customFormat="1" ht="12.75" x14ac:dyDescent="0.2">
      <c r="A338" s="280">
        <v>44545</v>
      </c>
      <c r="B338" s="32" t="s">
        <v>30</v>
      </c>
      <c r="C338" s="33" t="s">
        <v>788</v>
      </c>
      <c r="D338" s="34" t="s">
        <v>789</v>
      </c>
      <c r="E338" s="266">
        <v>76.7</v>
      </c>
      <c r="F338" s="267">
        <v>0</v>
      </c>
      <c r="G338" s="268">
        <f t="shared" si="15"/>
        <v>0</v>
      </c>
      <c r="H338" s="266">
        <v>76.7</v>
      </c>
      <c r="I338" s="269">
        <v>0</v>
      </c>
      <c r="J338" s="268">
        <f t="shared" si="13"/>
        <v>0</v>
      </c>
      <c r="K338" s="271"/>
      <c r="L338" s="272"/>
      <c r="M338" s="273">
        <f t="shared" si="16"/>
        <v>0</v>
      </c>
    </row>
    <row r="339" spans="1:13" s="35" customFormat="1" ht="12.75" x14ac:dyDescent="0.2">
      <c r="A339" s="280">
        <v>44545</v>
      </c>
      <c r="B339" s="32" t="s">
        <v>30</v>
      </c>
      <c r="C339" s="33" t="s">
        <v>790</v>
      </c>
      <c r="D339" s="34" t="s">
        <v>791</v>
      </c>
      <c r="E339" s="266">
        <v>495.6</v>
      </c>
      <c r="F339" s="267">
        <v>0</v>
      </c>
      <c r="G339" s="268">
        <f t="shared" si="15"/>
        <v>0</v>
      </c>
      <c r="H339" s="266">
        <v>495.6</v>
      </c>
      <c r="I339" s="269">
        <v>0</v>
      </c>
      <c r="J339" s="268">
        <f t="shared" si="13"/>
        <v>0</v>
      </c>
      <c r="K339" s="271"/>
      <c r="L339" s="272"/>
      <c r="M339" s="273">
        <f t="shared" si="16"/>
        <v>0</v>
      </c>
    </row>
    <row r="340" spans="1:13" s="35" customFormat="1" ht="12.75" x14ac:dyDescent="0.2">
      <c r="A340" s="280">
        <v>44545</v>
      </c>
      <c r="B340" s="32" t="s">
        <v>30</v>
      </c>
      <c r="C340" s="33" t="s">
        <v>792</v>
      </c>
      <c r="D340" s="34" t="s">
        <v>793</v>
      </c>
      <c r="E340" s="266">
        <v>261.08</v>
      </c>
      <c r="F340" s="267">
        <v>0</v>
      </c>
      <c r="G340" s="268">
        <f t="shared" si="15"/>
        <v>0</v>
      </c>
      <c r="H340" s="266">
        <v>261.08</v>
      </c>
      <c r="I340" s="269">
        <v>0</v>
      </c>
      <c r="J340" s="268">
        <f t="shared" si="13"/>
        <v>0</v>
      </c>
      <c r="K340" s="271"/>
      <c r="L340" s="272"/>
      <c r="M340" s="273">
        <f t="shared" si="16"/>
        <v>0</v>
      </c>
    </row>
    <row r="341" spans="1:13" s="35" customFormat="1" ht="12.75" x14ac:dyDescent="0.2">
      <c r="A341" s="280">
        <v>44545</v>
      </c>
      <c r="B341" s="32" t="s">
        <v>794</v>
      </c>
      <c r="C341" s="33" t="s">
        <v>795</v>
      </c>
      <c r="D341" s="34" t="s">
        <v>796</v>
      </c>
      <c r="E341" s="266">
        <v>513.29999999999995</v>
      </c>
      <c r="F341" s="267">
        <v>0</v>
      </c>
      <c r="G341" s="268">
        <f t="shared" si="15"/>
        <v>0</v>
      </c>
      <c r="H341" s="266">
        <v>513.29999999999995</v>
      </c>
      <c r="I341" s="269">
        <v>0</v>
      </c>
      <c r="J341" s="268">
        <f t="shared" si="13"/>
        <v>0</v>
      </c>
      <c r="K341" s="271"/>
      <c r="L341" s="272"/>
      <c r="M341" s="273">
        <f t="shared" si="16"/>
        <v>0</v>
      </c>
    </row>
    <row r="342" spans="1:13" s="35" customFormat="1" ht="12.75" x14ac:dyDescent="0.2">
      <c r="A342" s="280">
        <v>44545</v>
      </c>
      <c r="B342" s="32" t="s">
        <v>794</v>
      </c>
      <c r="C342" s="33" t="s">
        <v>797</v>
      </c>
      <c r="D342" s="34" t="s">
        <v>798</v>
      </c>
      <c r="E342" s="266">
        <v>531</v>
      </c>
      <c r="F342" s="267">
        <v>0</v>
      </c>
      <c r="G342" s="268">
        <f t="shared" si="15"/>
        <v>0</v>
      </c>
      <c r="H342" s="266">
        <v>531</v>
      </c>
      <c r="I342" s="269">
        <v>0</v>
      </c>
      <c r="J342" s="268">
        <f t="shared" si="13"/>
        <v>0</v>
      </c>
      <c r="K342" s="271"/>
      <c r="L342" s="272"/>
      <c r="M342" s="273">
        <f t="shared" si="16"/>
        <v>0</v>
      </c>
    </row>
    <row r="343" spans="1:13" s="35" customFormat="1" ht="12.75" x14ac:dyDescent="0.2">
      <c r="A343" s="280">
        <v>44545</v>
      </c>
      <c r="B343" s="32" t="s">
        <v>794</v>
      </c>
      <c r="C343" s="33" t="s">
        <v>799</v>
      </c>
      <c r="D343" s="34" t="s">
        <v>800</v>
      </c>
      <c r="E343" s="266">
        <v>531</v>
      </c>
      <c r="F343" s="267">
        <v>0</v>
      </c>
      <c r="G343" s="268">
        <f t="shared" si="15"/>
        <v>0</v>
      </c>
      <c r="H343" s="266">
        <v>531</v>
      </c>
      <c r="I343" s="269">
        <v>0</v>
      </c>
      <c r="J343" s="268">
        <f t="shared" si="13"/>
        <v>0</v>
      </c>
      <c r="K343" s="271"/>
      <c r="L343" s="272"/>
      <c r="M343" s="273">
        <f t="shared" si="16"/>
        <v>0</v>
      </c>
    </row>
    <row r="344" spans="1:13" s="35" customFormat="1" ht="12.75" x14ac:dyDescent="0.2">
      <c r="A344" s="280">
        <v>44545</v>
      </c>
      <c r="B344" s="32" t="s">
        <v>794</v>
      </c>
      <c r="C344" s="33" t="s">
        <v>801</v>
      </c>
      <c r="D344" s="34" t="s">
        <v>802</v>
      </c>
      <c r="E344" s="266">
        <v>590</v>
      </c>
      <c r="F344" s="267">
        <v>0</v>
      </c>
      <c r="G344" s="268">
        <f t="shared" si="15"/>
        <v>0</v>
      </c>
      <c r="H344" s="266">
        <v>590</v>
      </c>
      <c r="I344" s="269">
        <v>0</v>
      </c>
      <c r="J344" s="268">
        <f t="shared" si="13"/>
        <v>0</v>
      </c>
      <c r="K344" s="271"/>
      <c r="L344" s="272"/>
      <c r="M344" s="273">
        <f t="shared" si="16"/>
        <v>0</v>
      </c>
    </row>
    <row r="345" spans="1:13" s="35" customFormat="1" ht="12.75" x14ac:dyDescent="0.2">
      <c r="A345" s="280">
        <v>44545</v>
      </c>
      <c r="B345" s="32" t="s">
        <v>794</v>
      </c>
      <c r="C345" s="33" t="s">
        <v>803</v>
      </c>
      <c r="D345" s="34" t="s">
        <v>804</v>
      </c>
      <c r="E345" s="266">
        <v>590</v>
      </c>
      <c r="F345" s="267">
        <v>0</v>
      </c>
      <c r="G345" s="268">
        <f t="shared" si="15"/>
        <v>0</v>
      </c>
      <c r="H345" s="266">
        <v>590</v>
      </c>
      <c r="I345" s="269">
        <v>0</v>
      </c>
      <c r="J345" s="268">
        <f t="shared" si="13"/>
        <v>0</v>
      </c>
      <c r="K345" s="271"/>
      <c r="L345" s="272"/>
      <c r="M345" s="273">
        <f t="shared" si="16"/>
        <v>0</v>
      </c>
    </row>
    <row r="346" spans="1:13" s="35" customFormat="1" ht="12.75" x14ac:dyDescent="0.2">
      <c r="A346" s="280">
        <v>44545</v>
      </c>
      <c r="B346" s="32" t="s">
        <v>794</v>
      </c>
      <c r="C346" s="33" t="s">
        <v>805</v>
      </c>
      <c r="D346" s="34" t="s">
        <v>806</v>
      </c>
      <c r="E346" s="266">
        <v>1416</v>
      </c>
      <c r="F346" s="267">
        <v>0</v>
      </c>
      <c r="G346" s="268">
        <f t="shared" si="15"/>
        <v>0</v>
      </c>
      <c r="H346" s="266">
        <v>1416</v>
      </c>
      <c r="I346" s="269">
        <v>0</v>
      </c>
      <c r="J346" s="268">
        <f t="shared" si="13"/>
        <v>0</v>
      </c>
      <c r="K346" s="271"/>
      <c r="L346" s="272"/>
      <c r="M346" s="273">
        <f t="shared" si="16"/>
        <v>0</v>
      </c>
    </row>
    <row r="347" spans="1:13" s="35" customFormat="1" ht="12.75" x14ac:dyDescent="0.2">
      <c r="A347" s="280">
        <v>44545</v>
      </c>
      <c r="B347" s="32" t="s">
        <v>794</v>
      </c>
      <c r="C347" s="33" t="s">
        <v>807</v>
      </c>
      <c r="D347" s="34" t="s">
        <v>808</v>
      </c>
      <c r="E347" s="266">
        <v>236</v>
      </c>
      <c r="F347" s="267">
        <v>0</v>
      </c>
      <c r="G347" s="268">
        <f t="shared" si="15"/>
        <v>0</v>
      </c>
      <c r="H347" s="266">
        <v>236</v>
      </c>
      <c r="I347" s="269">
        <v>0</v>
      </c>
      <c r="J347" s="268">
        <f t="shared" si="13"/>
        <v>0</v>
      </c>
      <c r="K347" s="271"/>
      <c r="L347" s="272"/>
      <c r="M347" s="273">
        <f t="shared" si="16"/>
        <v>0</v>
      </c>
    </row>
    <row r="348" spans="1:13" s="35" customFormat="1" ht="12.75" x14ac:dyDescent="0.2">
      <c r="A348" s="280">
        <v>44545</v>
      </c>
      <c r="B348" s="32" t="s">
        <v>794</v>
      </c>
      <c r="C348" s="33" t="s">
        <v>809</v>
      </c>
      <c r="D348" s="34" t="s">
        <v>810</v>
      </c>
      <c r="E348" s="266">
        <v>224.2</v>
      </c>
      <c r="F348" s="267">
        <v>0</v>
      </c>
      <c r="G348" s="268">
        <f t="shared" si="15"/>
        <v>0</v>
      </c>
      <c r="H348" s="266">
        <v>224.2</v>
      </c>
      <c r="I348" s="269">
        <v>0</v>
      </c>
      <c r="J348" s="268">
        <f t="shared" si="13"/>
        <v>0</v>
      </c>
      <c r="K348" s="271"/>
      <c r="L348" s="272"/>
      <c r="M348" s="273">
        <f t="shared" si="16"/>
        <v>0</v>
      </c>
    </row>
    <row r="349" spans="1:13" s="35" customFormat="1" ht="12.75" x14ac:dyDescent="0.2">
      <c r="A349" s="280">
        <v>44453</v>
      </c>
      <c r="B349" s="32" t="s">
        <v>811</v>
      </c>
      <c r="C349" s="33" t="s">
        <v>812</v>
      </c>
      <c r="D349" s="34" t="s">
        <v>813</v>
      </c>
      <c r="E349" s="266">
        <v>135.69999999999999</v>
      </c>
      <c r="F349" s="267">
        <v>0</v>
      </c>
      <c r="G349" s="268">
        <f t="shared" si="15"/>
        <v>0</v>
      </c>
      <c r="H349" s="266">
        <v>135.69999999999999</v>
      </c>
      <c r="I349" s="269">
        <v>0</v>
      </c>
      <c r="J349" s="268">
        <f t="shared" si="13"/>
        <v>0</v>
      </c>
      <c r="K349" s="271"/>
      <c r="L349" s="272"/>
      <c r="M349" s="273">
        <f t="shared" si="16"/>
        <v>0</v>
      </c>
    </row>
    <row r="350" spans="1:13" s="35" customFormat="1" ht="12.75" x14ac:dyDescent="0.2">
      <c r="A350" s="280">
        <v>44453</v>
      </c>
      <c r="B350" s="32" t="s">
        <v>811</v>
      </c>
      <c r="C350" s="33" t="s">
        <v>814</v>
      </c>
      <c r="D350" s="34" t="s">
        <v>815</v>
      </c>
      <c r="E350" s="266">
        <v>129.80000000000001</v>
      </c>
      <c r="F350" s="267">
        <v>0</v>
      </c>
      <c r="G350" s="268">
        <f t="shared" si="15"/>
        <v>0</v>
      </c>
      <c r="H350" s="266">
        <v>129.80000000000001</v>
      </c>
      <c r="I350" s="269">
        <v>0</v>
      </c>
      <c r="J350" s="268">
        <f t="shared" si="13"/>
        <v>0</v>
      </c>
      <c r="K350" s="271"/>
      <c r="L350" s="272"/>
      <c r="M350" s="273">
        <f t="shared" si="16"/>
        <v>0</v>
      </c>
    </row>
    <row r="351" spans="1:13" s="35" customFormat="1" ht="12.75" x14ac:dyDescent="0.2">
      <c r="A351" s="280">
        <v>44453</v>
      </c>
      <c r="B351" s="32" t="s">
        <v>811</v>
      </c>
      <c r="C351" s="33" t="s">
        <v>816</v>
      </c>
      <c r="D351" s="34" t="s">
        <v>817</v>
      </c>
      <c r="E351" s="266">
        <v>5.9</v>
      </c>
      <c r="F351" s="267">
        <v>0</v>
      </c>
      <c r="G351" s="268">
        <f t="shared" si="15"/>
        <v>0</v>
      </c>
      <c r="H351" s="266">
        <v>5.9</v>
      </c>
      <c r="I351" s="269">
        <v>0</v>
      </c>
      <c r="J351" s="268">
        <f t="shared" si="13"/>
        <v>0</v>
      </c>
      <c r="K351" s="271"/>
      <c r="L351" s="272"/>
      <c r="M351" s="273">
        <f t="shared" si="16"/>
        <v>0</v>
      </c>
    </row>
    <row r="352" spans="1:13" s="35" customFormat="1" ht="12.75" x14ac:dyDescent="0.2">
      <c r="A352" s="280">
        <v>44453</v>
      </c>
      <c r="B352" s="32" t="s">
        <v>811</v>
      </c>
      <c r="C352" s="33" t="s">
        <v>818</v>
      </c>
      <c r="D352" s="34" t="s">
        <v>819</v>
      </c>
      <c r="E352" s="266">
        <v>2.36</v>
      </c>
      <c r="F352" s="267">
        <v>0</v>
      </c>
      <c r="G352" s="268">
        <f t="shared" si="15"/>
        <v>0</v>
      </c>
      <c r="H352" s="266">
        <v>2.36</v>
      </c>
      <c r="I352" s="269">
        <v>0</v>
      </c>
      <c r="J352" s="268">
        <f t="shared" si="13"/>
        <v>0</v>
      </c>
      <c r="K352" s="271"/>
      <c r="L352" s="272"/>
      <c r="M352" s="273">
        <f t="shared" si="16"/>
        <v>0</v>
      </c>
    </row>
    <row r="353" spans="1:13" s="35" customFormat="1" ht="12.75" x14ac:dyDescent="0.2">
      <c r="A353" s="280">
        <v>44453</v>
      </c>
      <c r="B353" s="32" t="s">
        <v>811</v>
      </c>
      <c r="C353" s="33" t="s">
        <v>820</v>
      </c>
      <c r="D353" s="34" t="s">
        <v>821</v>
      </c>
      <c r="E353" s="266">
        <v>147.5</v>
      </c>
      <c r="F353" s="267">
        <v>0</v>
      </c>
      <c r="G353" s="268">
        <f t="shared" si="15"/>
        <v>0</v>
      </c>
      <c r="H353" s="266">
        <v>147.5</v>
      </c>
      <c r="I353" s="269">
        <v>0</v>
      </c>
      <c r="J353" s="268">
        <f t="shared" si="13"/>
        <v>0</v>
      </c>
      <c r="K353" s="271"/>
      <c r="L353" s="272"/>
      <c r="M353" s="273">
        <f t="shared" si="16"/>
        <v>0</v>
      </c>
    </row>
    <row r="354" spans="1:13" s="35" customFormat="1" ht="12.75" x14ac:dyDescent="0.2">
      <c r="A354" s="280">
        <v>44453</v>
      </c>
      <c r="B354" s="32" t="s">
        <v>822</v>
      </c>
      <c r="C354" s="33" t="s">
        <v>823</v>
      </c>
      <c r="D354" s="34" t="s">
        <v>824</v>
      </c>
      <c r="E354" s="266">
        <v>6608</v>
      </c>
      <c r="F354" s="267">
        <v>0</v>
      </c>
      <c r="G354" s="268">
        <f t="shared" si="15"/>
        <v>0</v>
      </c>
      <c r="H354" s="266">
        <v>6608</v>
      </c>
      <c r="I354" s="269">
        <v>0</v>
      </c>
      <c r="J354" s="268">
        <f t="shared" si="13"/>
        <v>0</v>
      </c>
      <c r="K354" s="271"/>
      <c r="L354" s="272"/>
      <c r="M354" s="273">
        <f t="shared" si="16"/>
        <v>0</v>
      </c>
    </row>
    <row r="355" spans="1:13" s="35" customFormat="1" ht="12.75" x14ac:dyDescent="0.2">
      <c r="A355" s="280">
        <v>44453</v>
      </c>
      <c r="B355" s="32" t="s">
        <v>822</v>
      </c>
      <c r="C355" s="33" t="s">
        <v>825</v>
      </c>
      <c r="D355" s="34" t="s">
        <v>826</v>
      </c>
      <c r="E355" s="266">
        <v>1062</v>
      </c>
      <c r="F355" s="267">
        <v>0</v>
      </c>
      <c r="G355" s="268">
        <f t="shared" si="15"/>
        <v>0</v>
      </c>
      <c r="H355" s="266">
        <v>1062</v>
      </c>
      <c r="I355" s="269">
        <v>0</v>
      </c>
      <c r="J355" s="268">
        <f t="shared" si="13"/>
        <v>0</v>
      </c>
      <c r="K355" s="271"/>
      <c r="L355" s="272"/>
      <c r="M355" s="273">
        <f t="shared" si="16"/>
        <v>0</v>
      </c>
    </row>
    <row r="356" spans="1:13" s="35" customFormat="1" ht="12.75" x14ac:dyDescent="0.2">
      <c r="A356" s="280">
        <v>44307</v>
      </c>
      <c r="B356" s="32" t="s">
        <v>29</v>
      </c>
      <c r="C356" s="33" t="s">
        <v>827</v>
      </c>
      <c r="D356" s="34" t="s">
        <v>828</v>
      </c>
      <c r="E356" s="266">
        <v>1652</v>
      </c>
      <c r="F356" s="267">
        <v>0</v>
      </c>
      <c r="G356" s="268">
        <f t="shared" si="15"/>
        <v>0</v>
      </c>
      <c r="H356" s="266">
        <v>1652</v>
      </c>
      <c r="I356" s="269">
        <v>0</v>
      </c>
      <c r="J356" s="268">
        <f t="shared" si="13"/>
        <v>0</v>
      </c>
      <c r="K356" s="271"/>
      <c r="L356" s="272"/>
      <c r="M356" s="273">
        <f t="shared" si="16"/>
        <v>0</v>
      </c>
    </row>
    <row r="357" spans="1:13" s="35" customFormat="1" ht="12.75" x14ac:dyDescent="0.2">
      <c r="A357" s="280">
        <v>44453</v>
      </c>
      <c r="B357" s="32" t="s">
        <v>29</v>
      </c>
      <c r="C357" s="33" t="s">
        <v>829</v>
      </c>
      <c r="D357" s="34" t="s">
        <v>828</v>
      </c>
      <c r="E357" s="266">
        <v>3186</v>
      </c>
      <c r="F357" s="267">
        <v>0</v>
      </c>
      <c r="G357" s="268">
        <f t="shared" si="15"/>
        <v>0</v>
      </c>
      <c r="H357" s="266">
        <v>3186</v>
      </c>
      <c r="I357" s="269">
        <v>0</v>
      </c>
      <c r="J357" s="268">
        <f t="shared" si="13"/>
        <v>0</v>
      </c>
      <c r="K357" s="271"/>
      <c r="L357" s="272"/>
      <c r="M357" s="273">
        <f t="shared" si="16"/>
        <v>0</v>
      </c>
    </row>
    <row r="358" spans="1:13" s="35" customFormat="1" ht="12.75" x14ac:dyDescent="0.2">
      <c r="A358" s="280">
        <v>44453</v>
      </c>
      <c r="B358" s="32" t="s">
        <v>144</v>
      </c>
      <c r="C358" s="33" t="s">
        <v>830</v>
      </c>
      <c r="D358" s="34" t="s">
        <v>831</v>
      </c>
      <c r="E358" s="266">
        <v>578.20000000000005</v>
      </c>
      <c r="F358" s="267">
        <v>0</v>
      </c>
      <c r="G358" s="268">
        <f t="shared" si="15"/>
        <v>0</v>
      </c>
      <c r="H358" s="266">
        <v>578.20000000000005</v>
      </c>
      <c r="I358" s="269">
        <v>0</v>
      </c>
      <c r="J358" s="268">
        <f t="shared" si="13"/>
        <v>0</v>
      </c>
      <c r="K358" s="271"/>
      <c r="L358" s="272"/>
      <c r="M358" s="273">
        <f t="shared" si="16"/>
        <v>0</v>
      </c>
    </row>
    <row r="359" spans="1:13" s="35" customFormat="1" ht="12.75" x14ac:dyDescent="0.2">
      <c r="A359" s="280">
        <v>44453</v>
      </c>
      <c r="B359" s="32" t="s">
        <v>144</v>
      </c>
      <c r="C359" s="33" t="s">
        <v>832</v>
      </c>
      <c r="D359" s="34" t="s">
        <v>833</v>
      </c>
      <c r="E359" s="266">
        <v>106.2</v>
      </c>
      <c r="F359" s="267">
        <v>0</v>
      </c>
      <c r="G359" s="268">
        <f t="shared" si="15"/>
        <v>0</v>
      </c>
      <c r="H359" s="266">
        <v>106.2</v>
      </c>
      <c r="I359" s="269">
        <v>0</v>
      </c>
      <c r="J359" s="268">
        <f t="shared" si="13"/>
        <v>0</v>
      </c>
      <c r="K359" s="271"/>
      <c r="L359" s="272"/>
      <c r="M359" s="273">
        <f t="shared" si="16"/>
        <v>0</v>
      </c>
    </row>
    <row r="360" spans="1:13" s="35" customFormat="1" ht="12.75" x14ac:dyDescent="0.2">
      <c r="A360" s="280">
        <v>44453</v>
      </c>
      <c r="B360" s="32" t="s">
        <v>144</v>
      </c>
      <c r="C360" s="33" t="s">
        <v>834</v>
      </c>
      <c r="D360" s="34" t="s">
        <v>835</v>
      </c>
      <c r="E360" s="266">
        <v>277.3</v>
      </c>
      <c r="F360" s="267">
        <v>0</v>
      </c>
      <c r="G360" s="268">
        <f t="shared" si="15"/>
        <v>0</v>
      </c>
      <c r="H360" s="266">
        <v>277.3</v>
      </c>
      <c r="I360" s="269">
        <v>0</v>
      </c>
      <c r="J360" s="268">
        <f t="shared" si="13"/>
        <v>0</v>
      </c>
      <c r="K360" s="271"/>
      <c r="L360" s="272"/>
      <c r="M360" s="273">
        <f t="shared" si="16"/>
        <v>0</v>
      </c>
    </row>
    <row r="361" spans="1:13" s="35" customFormat="1" ht="12.75" x14ac:dyDescent="0.2">
      <c r="A361" s="280">
        <v>44453</v>
      </c>
      <c r="B361" s="32" t="s">
        <v>144</v>
      </c>
      <c r="C361" s="33" t="s">
        <v>836</v>
      </c>
      <c r="D361" s="34" t="s">
        <v>837</v>
      </c>
      <c r="E361" s="266">
        <v>2301</v>
      </c>
      <c r="F361" s="267">
        <v>0</v>
      </c>
      <c r="G361" s="268">
        <f t="shared" si="15"/>
        <v>0</v>
      </c>
      <c r="H361" s="266">
        <v>2301</v>
      </c>
      <c r="I361" s="269">
        <v>0</v>
      </c>
      <c r="J361" s="268">
        <f t="shared" si="13"/>
        <v>0</v>
      </c>
      <c r="K361" s="271"/>
      <c r="L361" s="272"/>
      <c r="M361" s="273">
        <f t="shared" si="16"/>
        <v>0</v>
      </c>
    </row>
    <row r="362" spans="1:13" s="35" customFormat="1" ht="12.75" x14ac:dyDescent="0.2">
      <c r="A362" s="280">
        <v>44453</v>
      </c>
      <c r="B362" s="32" t="s">
        <v>144</v>
      </c>
      <c r="C362" s="33" t="s">
        <v>838</v>
      </c>
      <c r="D362" s="34" t="s">
        <v>839</v>
      </c>
      <c r="E362" s="266">
        <v>5.9</v>
      </c>
      <c r="F362" s="267">
        <v>0</v>
      </c>
      <c r="G362" s="268">
        <f t="shared" si="15"/>
        <v>0</v>
      </c>
      <c r="H362" s="266">
        <v>5.9</v>
      </c>
      <c r="I362" s="269">
        <v>0</v>
      </c>
      <c r="J362" s="268">
        <f t="shared" si="13"/>
        <v>0</v>
      </c>
      <c r="K362" s="271"/>
      <c r="L362" s="272"/>
      <c r="M362" s="273">
        <f t="shared" si="16"/>
        <v>0</v>
      </c>
    </row>
    <row r="363" spans="1:13" s="35" customFormat="1" ht="12.75" x14ac:dyDescent="0.2">
      <c r="A363" s="280">
        <v>44453</v>
      </c>
      <c r="B363" s="32" t="s">
        <v>144</v>
      </c>
      <c r="C363" s="33" t="s">
        <v>840</v>
      </c>
      <c r="D363" s="34" t="s">
        <v>841</v>
      </c>
      <c r="E363" s="266">
        <v>460.2</v>
      </c>
      <c r="F363" s="267">
        <v>0</v>
      </c>
      <c r="G363" s="268">
        <f t="shared" si="15"/>
        <v>0</v>
      </c>
      <c r="H363" s="266">
        <v>460.2</v>
      </c>
      <c r="I363" s="269">
        <v>0</v>
      </c>
      <c r="J363" s="268">
        <f t="shared" si="13"/>
        <v>0</v>
      </c>
      <c r="K363" s="271"/>
      <c r="L363" s="272"/>
      <c r="M363" s="273">
        <f t="shared" si="16"/>
        <v>0</v>
      </c>
    </row>
    <row r="364" spans="1:13" s="35" customFormat="1" ht="12.75" x14ac:dyDescent="0.2">
      <c r="A364" s="280">
        <v>44453</v>
      </c>
      <c r="B364" s="32" t="s">
        <v>144</v>
      </c>
      <c r="C364" s="33" t="s">
        <v>842</v>
      </c>
      <c r="D364" s="34" t="s">
        <v>843</v>
      </c>
      <c r="E364" s="266">
        <v>696.2</v>
      </c>
      <c r="F364" s="267">
        <v>0</v>
      </c>
      <c r="G364" s="268">
        <f t="shared" si="15"/>
        <v>0</v>
      </c>
      <c r="H364" s="266">
        <v>696.2</v>
      </c>
      <c r="I364" s="269">
        <v>0</v>
      </c>
      <c r="J364" s="268">
        <f t="shared" si="13"/>
        <v>0</v>
      </c>
      <c r="K364" s="271"/>
      <c r="L364" s="272"/>
      <c r="M364" s="273">
        <f t="shared" si="16"/>
        <v>0</v>
      </c>
    </row>
    <row r="365" spans="1:13" s="35" customFormat="1" ht="12.75" x14ac:dyDescent="0.2">
      <c r="A365" s="280">
        <v>44453</v>
      </c>
      <c r="B365" s="32" t="s">
        <v>144</v>
      </c>
      <c r="C365" s="33" t="s">
        <v>844</v>
      </c>
      <c r="D365" s="34" t="s">
        <v>845</v>
      </c>
      <c r="E365" s="266">
        <v>885</v>
      </c>
      <c r="F365" s="267">
        <v>0</v>
      </c>
      <c r="G365" s="268">
        <f t="shared" si="15"/>
        <v>0</v>
      </c>
      <c r="H365" s="266">
        <v>885</v>
      </c>
      <c r="I365" s="269">
        <v>0</v>
      </c>
      <c r="J365" s="268">
        <f t="shared" si="13"/>
        <v>0</v>
      </c>
      <c r="K365" s="271"/>
      <c r="L365" s="272"/>
      <c r="M365" s="273">
        <f t="shared" si="16"/>
        <v>0</v>
      </c>
    </row>
    <row r="366" spans="1:13" s="35" customFormat="1" ht="12.75" x14ac:dyDescent="0.2">
      <c r="A366" s="280">
        <v>44453</v>
      </c>
      <c r="B366" s="32" t="s">
        <v>144</v>
      </c>
      <c r="C366" s="33" t="s">
        <v>846</v>
      </c>
      <c r="D366" s="34" t="s">
        <v>847</v>
      </c>
      <c r="E366" s="266">
        <v>944</v>
      </c>
      <c r="F366" s="267">
        <v>0</v>
      </c>
      <c r="G366" s="268">
        <f t="shared" si="15"/>
        <v>0</v>
      </c>
      <c r="H366" s="266">
        <v>944</v>
      </c>
      <c r="I366" s="269">
        <v>0</v>
      </c>
      <c r="J366" s="268">
        <f t="shared" si="13"/>
        <v>0</v>
      </c>
      <c r="K366" s="271"/>
      <c r="L366" s="272"/>
      <c r="M366" s="273">
        <f t="shared" si="16"/>
        <v>0</v>
      </c>
    </row>
    <row r="367" spans="1:13" s="35" customFormat="1" ht="12.75" x14ac:dyDescent="0.2">
      <c r="A367" s="280">
        <v>44390</v>
      </c>
      <c r="B367" s="32" t="s">
        <v>848</v>
      </c>
      <c r="C367" s="33" t="s">
        <v>849</v>
      </c>
      <c r="D367" s="34" t="s">
        <v>850</v>
      </c>
      <c r="E367" s="266">
        <v>6242</v>
      </c>
      <c r="F367" s="267">
        <v>0</v>
      </c>
      <c r="G367" s="268">
        <f t="shared" si="15"/>
        <v>0</v>
      </c>
      <c r="H367" s="266">
        <v>6242</v>
      </c>
      <c r="I367" s="269">
        <v>0</v>
      </c>
      <c r="J367" s="268">
        <f t="shared" si="13"/>
        <v>0</v>
      </c>
      <c r="K367" s="271"/>
      <c r="L367" s="272"/>
      <c r="M367" s="273">
        <f t="shared" si="16"/>
        <v>0</v>
      </c>
    </row>
    <row r="368" spans="1:13" s="35" customFormat="1" ht="12.75" x14ac:dyDescent="0.2">
      <c r="A368" s="280">
        <v>44390</v>
      </c>
      <c r="B368" s="32" t="s">
        <v>848</v>
      </c>
      <c r="C368" s="33" t="s">
        <v>851</v>
      </c>
      <c r="D368" s="34" t="s">
        <v>852</v>
      </c>
      <c r="E368" s="266">
        <v>16248</v>
      </c>
      <c r="F368" s="267">
        <v>0</v>
      </c>
      <c r="G368" s="268">
        <f t="shared" si="15"/>
        <v>0</v>
      </c>
      <c r="H368" s="266">
        <v>16248</v>
      </c>
      <c r="I368" s="269">
        <v>0</v>
      </c>
      <c r="J368" s="268">
        <f t="shared" si="13"/>
        <v>0</v>
      </c>
      <c r="K368" s="271"/>
      <c r="L368" s="272"/>
      <c r="M368" s="273">
        <f t="shared" si="16"/>
        <v>0</v>
      </c>
    </row>
    <row r="369" spans="1:13" s="35" customFormat="1" ht="12.75" x14ac:dyDescent="0.2">
      <c r="A369" s="280">
        <v>44293</v>
      </c>
      <c r="B369" s="32" t="s">
        <v>848</v>
      </c>
      <c r="C369" s="33" t="s">
        <v>853</v>
      </c>
      <c r="D369" s="34" t="s">
        <v>854</v>
      </c>
      <c r="E369" s="266">
        <v>10987.57</v>
      </c>
      <c r="F369" s="267">
        <v>0</v>
      </c>
      <c r="G369" s="268">
        <f t="shared" si="15"/>
        <v>0</v>
      </c>
      <c r="H369" s="266">
        <v>10987.57</v>
      </c>
      <c r="I369" s="269">
        <v>0</v>
      </c>
      <c r="J369" s="268">
        <f t="shared" si="13"/>
        <v>0</v>
      </c>
      <c r="K369" s="271"/>
      <c r="L369" s="272"/>
      <c r="M369" s="273">
        <f t="shared" si="16"/>
        <v>0</v>
      </c>
    </row>
    <row r="370" spans="1:13" s="35" customFormat="1" ht="12.75" x14ac:dyDescent="0.2">
      <c r="A370" s="280">
        <v>44326</v>
      </c>
      <c r="B370" s="32" t="s">
        <v>232</v>
      </c>
      <c r="C370" s="33" t="s">
        <v>855</v>
      </c>
      <c r="D370" s="34" t="s">
        <v>856</v>
      </c>
      <c r="E370" s="266">
        <v>2832</v>
      </c>
      <c r="F370" s="267">
        <v>0</v>
      </c>
      <c r="G370" s="268">
        <f t="shared" si="15"/>
        <v>0</v>
      </c>
      <c r="H370" s="266">
        <v>2832</v>
      </c>
      <c r="I370" s="269">
        <v>0</v>
      </c>
      <c r="J370" s="268">
        <f t="shared" si="13"/>
        <v>0</v>
      </c>
      <c r="K370" s="271"/>
      <c r="L370" s="272"/>
      <c r="M370" s="273">
        <f t="shared" si="16"/>
        <v>0</v>
      </c>
    </row>
    <row r="371" spans="1:13" s="35" customFormat="1" ht="12.75" x14ac:dyDescent="0.2">
      <c r="A371" s="280">
        <v>44326</v>
      </c>
      <c r="B371" s="32" t="s">
        <v>232</v>
      </c>
      <c r="C371" s="33" t="s">
        <v>857</v>
      </c>
      <c r="D371" s="34" t="s">
        <v>858</v>
      </c>
      <c r="E371" s="266">
        <v>4602</v>
      </c>
      <c r="F371" s="267">
        <v>0</v>
      </c>
      <c r="G371" s="268">
        <f t="shared" si="15"/>
        <v>0</v>
      </c>
      <c r="H371" s="266">
        <v>4602</v>
      </c>
      <c r="I371" s="269">
        <v>0</v>
      </c>
      <c r="J371" s="268">
        <f t="shared" si="13"/>
        <v>0</v>
      </c>
      <c r="K371" s="271"/>
      <c r="L371" s="272"/>
      <c r="M371" s="273">
        <f t="shared" si="16"/>
        <v>0</v>
      </c>
    </row>
    <row r="372" spans="1:13" s="35" customFormat="1" ht="12.75" x14ac:dyDescent="0.2">
      <c r="A372" s="280">
        <v>44326</v>
      </c>
      <c r="B372" s="32" t="s">
        <v>232</v>
      </c>
      <c r="C372" s="33" t="s">
        <v>859</v>
      </c>
      <c r="D372" s="34" t="s">
        <v>860</v>
      </c>
      <c r="E372" s="266">
        <v>4956</v>
      </c>
      <c r="F372" s="267">
        <v>0</v>
      </c>
      <c r="G372" s="268">
        <f t="shared" si="15"/>
        <v>0</v>
      </c>
      <c r="H372" s="266">
        <v>4956</v>
      </c>
      <c r="I372" s="269">
        <v>0</v>
      </c>
      <c r="J372" s="268">
        <f t="shared" si="13"/>
        <v>0</v>
      </c>
      <c r="K372" s="271"/>
      <c r="L372" s="272"/>
      <c r="M372" s="273">
        <f t="shared" si="16"/>
        <v>0</v>
      </c>
    </row>
    <row r="373" spans="1:13" s="35" customFormat="1" ht="12.75" x14ac:dyDescent="0.2">
      <c r="A373" s="280">
        <v>44545</v>
      </c>
      <c r="B373" s="32" t="s">
        <v>232</v>
      </c>
      <c r="C373" s="33" t="s">
        <v>861</v>
      </c>
      <c r="D373" s="34" t="s">
        <v>862</v>
      </c>
      <c r="E373" s="266">
        <v>1534</v>
      </c>
      <c r="F373" s="267">
        <v>0</v>
      </c>
      <c r="G373" s="268">
        <f t="shared" si="15"/>
        <v>0</v>
      </c>
      <c r="H373" s="266">
        <v>1534</v>
      </c>
      <c r="I373" s="269">
        <v>0</v>
      </c>
      <c r="J373" s="268">
        <f t="shared" si="13"/>
        <v>0</v>
      </c>
      <c r="K373" s="271"/>
      <c r="L373" s="272"/>
      <c r="M373" s="273">
        <f t="shared" si="16"/>
        <v>0</v>
      </c>
    </row>
    <row r="374" spans="1:13" s="35" customFormat="1" ht="12.75" x14ac:dyDescent="0.2">
      <c r="A374" s="280">
        <v>44545</v>
      </c>
      <c r="B374" s="32" t="s">
        <v>232</v>
      </c>
      <c r="C374" s="33" t="s">
        <v>863</v>
      </c>
      <c r="D374" s="34" t="s">
        <v>864</v>
      </c>
      <c r="E374" s="266">
        <v>1180</v>
      </c>
      <c r="F374" s="267">
        <v>0</v>
      </c>
      <c r="G374" s="268">
        <f t="shared" si="15"/>
        <v>0</v>
      </c>
      <c r="H374" s="266">
        <v>1180</v>
      </c>
      <c r="I374" s="269">
        <v>0</v>
      </c>
      <c r="J374" s="268">
        <f t="shared" si="13"/>
        <v>0</v>
      </c>
      <c r="K374" s="271"/>
      <c r="L374" s="272"/>
      <c r="M374" s="273">
        <f t="shared" si="16"/>
        <v>0</v>
      </c>
    </row>
    <row r="375" spans="1:13" s="35" customFormat="1" ht="12.75" x14ac:dyDescent="0.2">
      <c r="A375" s="280">
        <v>44487</v>
      </c>
      <c r="B375" s="32" t="s">
        <v>30</v>
      </c>
      <c r="C375" s="33" t="s">
        <v>451</v>
      </c>
      <c r="D375" s="36" t="s">
        <v>261</v>
      </c>
      <c r="E375" s="266">
        <v>106.69</v>
      </c>
      <c r="F375" s="267">
        <v>70</v>
      </c>
      <c r="G375" s="268">
        <f t="shared" si="15"/>
        <v>7468.3</v>
      </c>
      <c r="H375" s="266">
        <v>106.69</v>
      </c>
      <c r="I375" s="269">
        <v>46</v>
      </c>
      <c r="J375" s="268">
        <f t="shared" si="13"/>
        <v>4907.74</v>
      </c>
      <c r="K375" s="271"/>
      <c r="L375" s="272"/>
      <c r="M375" s="273">
        <f t="shared" si="16"/>
        <v>0</v>
      </c>
    </row>
    <row r="376" spans="1:13" s="35" customFormat="1" ht="12.75" x14ac:dyDescent="0.2">
      <c r="A376" s="280">
        <v>44547</v>
      </c>
      <c r="B376" s="32" t="s">
        <v>30</v>
      </c>
      <c r="C376" s="33" t="s">
        <v>865</v>
      </c>
      <c r="D376" s="34" t="s">
        <v>866</v>
      </c>
      <c r="E376" s="266">
        <v>115.29</v>
      </c>
      <c r="F376" s="267">
        <v>0</v>
      </c>
      <c r="G376" s="268">
        <f t="shared" si="15"/>
        <v>0</v>
      </c>
      <c r="H376" s="266">
        <v>115.29</v>
      </c>
      <c r="I376" s="269">
        <v>0</v>
      </c>
      <c r="J376" s="268">
        <f t="shared" si="13"/>
        <v>0</v>
      </c>
      <c r="K376" s="271"/>
      <c r="L376" s="272"/>
      <c r="M376" s="273">
        <f t="shared" si="16"/>
        <v>0</v>
      </c>
    </row>
    <row r="377" spans="1:13" s="35" customFormat="1" ht="12.75" x14ac:dyDescent="0.2">
      <c r="A377" s="280">
        <v>44396</v>
      </c>
      <c r="B377" s="32" t="s">
        <v>450</v>
      </c>
      <c r="C377" s="33" t="s">
        <v>867</v>
      </c>
      <c r="D377" s="34" t="s">
        <v>866</v>
      </c>
      <c r="E377" s="266">
        <v>115.29</v>
      </c>
      <c r="F377" s="267">
        <v>0</v>
      </c>
      <c r="G377" s="268">
        <f t="shared" si="15"/>
        <v>0</v>
      </c>
      <c r="H377" s="266">
        <v>115.29</v>
      </c>
      <c r="I377" s="269">
        <v>0</v>
      </c>
      <c r="J377" s="268">
        <f t="shared" si="13"/>
        <v>0</v>
      </c>
      <c r="K377" s="271"/>
      <c r="L377" s="272"/>
      <c r="M377" s="273">
        <f>+K377*L377</f>
        <v>0</v>
      </c>
    </row>
    <row r="378" spans="1:13" ht="16.5" thickBot="1" x14ac:dyDescent="0.3">
      <c r="A378" s="292" t="s">
        <v>290</v>
      </c>
      <c r="B378" s="293"/>
      <c r="C378" s="293"/>
      <c r="D378" s="293"/>
      <c r="E378" s="294"/>
      <c r="F378" s="295"/>
      <c r="G378" s="41">
        <f>SUM(G13:G377)</f>
        <v>522393.4935194999</v>
      </c>
      <c r="H378" s="41"/>
      <c r="I378" s="41"/>
      <c r="J378" s="186">
        <f>SUM(J13:J377)</f>
        <v>445779.16145289998</v>
      </c>
      <c r="K378" s="156"/>
      <c r="L378" s="156"/>
      <c r="M378" s="296">
        <f>SUM(M13:M377)</f>
        <v>0</v>
      </c>
    </row>
    <row r="379" spans="1:13" ht="15.75" x14ac:dyDescent="0.25">
      <c r="A379" s="42"/>
      <c r="B379" s="42"/>
      <c r="C379" s="43"/>
      <c r="D379" s="42"/>
      <c r="E379" s="42"/>
      <c r="F379" s="297"/>
      <c r="G379" s="42"/>
      <c r="H379" s="42"/>
      <c r="I379" s="42"/>
      <c r="J379" s="42"/>
      <c r="K379" s="42"/>
      <c r="L379" s="42"/>
    </row>
    <row r="380" spans="1:13" hidden="1" x14ac:dyDescent="0.25">
      <c r="A380" s="42"/>
      <c r="B380" s="42"/>
      <c r="C380" s="43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13" hidden="1" x14ac:dyDescent="0.25">
      <c r="A381" s="42"/>
      <c r="B381" s="42"/>
      <c r="C381" s="43"/>
      <c r="D381" s="42"/>
      <c r="E381" s="42"/>
      <c r="F381" s="42"/>
      <c r="G381" s="42"/>
      <c r="H381" s="42"/>
      <c r="I381" s="42"/>
      <c r="J381" s="42"/>
      <c r="K381" s="42"/>
      <c r="L381" s="42"/>
    </row>
    <row r="382" spans="1:13" hidden="1" x14ac:dyDescent="0.25">
      <c r="A382" s="42"/>
      <c r="B382" s="42"/>
      <c r="C382" s="43"/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3" hidden="1" x14ac:dyDescent="0.25">
      <c r="A383" s="42"/>
      <c r="B383" s="42"/>
      <c r="C383" s="43"/>
      <c r="D383" s="42"/>
      <c r="E383" s="42"/>
      <c r="F383" s="42"/>
      <c r="G383" s="42"/>
      <c r="H383" s="42"/>
      <c r="I383" s="42"/>
      <c r="J383" s="42"/>
      <c r="K383" s="42"/>
      <c r="L383" s="42"/>
    </row>
    <row r="384" spans="1:13" hidden="1" x14ac:dyDescent="0.25">
      <c r="A384" s="44"/>
      <c r="B384" s="44"/>
      <c r="C384" s="45"/>
      <c r="D384" s="44"/>
      <c r="E384" s="44"/>
      <c r="F384" s="137"/>
      <c r="G384" s="44"/>
      <c r="H384" s="44"/>
      <c r="I384" s="44"/>
      <c r="J384" s="44"/>
      <c r="K384" s="44"/>
      <c r="L384" s="44"/>
    </row>
    <row r="385" spans="1:13" ht="19.5" x14ac:dyDescent="0.3">
      <c r="D385" s="298"/>
      <c r="F385" s="44"/>
    </row>
    <row r="386" spans="1:13" ht="19.5" x14ac:dyDescent="0.3">
      <c r="A386" s="298"/>
      <c r="B386" s="298"/>
      <c r="C386" s="299"/>
      <c r="D386" s="300"/>
      <c r="E386" s="201"/>
      <c r="G386" s="298"/>
      <c r="H386" s="298"/>
      <c r="I386" s="298"/>
      <c r="J386" s="298"/>
      <c r="K386" s="298"/>
      <c r="L386" s="298"/>
    </row>
    <row r="387" spans="1:13" ht="19.5" x14ac:dyDescent="0.3">
      <c r="A387" s="209" t="s">
        <v>370</v>
      </c>
      <c r="B387" s="209"/>
      <c r="C387" s="209"/>
      <c r="D387" s="209" t="s">
        <v>868</v>
      </c>
      <c r="E387" s="209"/>
      <c r="F387" s="209"/>
      <c r="G387" s="209"/>
      <c r="H387" s="209" t="s">
        <v>448</v>
      </c>
      <c r="I387" s="209"/>
      <c r="J387" s="209"/>
      <c r="K387" s="298"/>
      <c r="L387" s="298"/>
      <c r="M387" s="298"/>
    </row>
    <row r="388" spans="1:13" ht="19.5" x14ac:dyDescent="0.3">
      <c r="A388" s="211" t="s">
        <v>371</v>
      </c>
      <c r="B388" s="211"/>
      <c r="C388" s="211"/>
      <c r="D388" s="210" t="s">
        <v>433</v>
      </c>
      <c r="E388" s="210"/>
      <c r="F388" s="210"/>
      <c r="G388" s="210"/>
      <c r="H388" s="210" t="s">
        <v>388</v>
      </c>
      <c r="I388" s="210"/>
      <c r="J388" s="210"/>
      <c r="K388" s="136"/>
      <c r="L388" s="136"/>
      <c r="M388" s="136"/>
    </row>
    <row r="389" spans="1:13" ht="19.5" x14ac:dyDescent="0.3">
      <c r="A389" s="210" t="s">
        <v>356</v>
      </c>
      <c r="B389" s="210"/>
      <c r="C389" s="210"/>
      <c r="D389" s="210" t="s">
        <v>502</v>
      </c>
      <c r="E389" s="210"/>
      <c r="F389" s="210"/>
      <c r="G389" s="210"/>
      <c r="H389" s="210" t="s">
        <v>869</v>
      </c>
      <c r="I389" s="210"/>
      <c r="J389" s="210"/>
      <c r="K389" s="136"/>
      <c r="L389" s="136"/>
      <c r="M389" s="2"/>
    </row>
    <row r="390" spans="1:13" ht="19.5" x14ac:dyDescent="0.25">
      <c r="F390" s="138"/>
    </row>
  </sheetData>
  <mergeCells count="14">
    <mergeCell ref="A388:C388"/>
    <mergeCell ref="D388:G388"/>
    <mergeCell ref="H388:J388"/>
    <mergeCell ref="A389:C389"/>
    <mergeCell ref="D389:G389"/>
    <mergeCell ref="H389:J389"/>
    <mergeCell ref="A7:M7"/>
    <mergeCell ref="A8:G8"/>
    <mergeCell ref="A9:M9"/>
    <mergeCell ref="A10:M10"/>
    <mergeCell ref="A378:E378"/>
    <mergeCell ref="A387:C387"/>
    <mergeCell ref="D387:G387"/>
    <mergeCell ref="H387:J387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550E-A50D-43C5-AB00-B7629E8DC666}">
  <sheetPr>
    <pageSetUpPr fitToPage="1"/>
  </sheetPr>
  <dimension ref="B1:K115"/>
  <sheetViews>
    <sheetView view="pageBreakPreview" topLeftCell="A7" zoomScaleNormal="100" zoomScaleSheetLayoutView="100" workbookViewId="0">
      <selection activeCell="E23" sqref="E23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19"/>
      <c r="C2" s="219"/>
      <c r="D2" s="219"/>
      <c r="E2" s="219"/>
      <c r="F2" s="219"/>
      <c r="G2" s="219"/>
      <c r="H2" s="219"/>
    </row>
    <row r="3" spans="2:11" ht="15" customHeight="1" x14ac:dyDescent="0.25">
      <c r="B3" s="219"/>
      <c r="C3" s="219"/>
      <c r="D3" s="219"/>
      <c r="E3" s="219"/>
      <c r="F3" s="219"/>
      <c r="G3" s="219"/>
      <c r="H3" s="219"/>
    </row>
    <row r="4" spans="2:11" ht="34.5" customHeight="1" x14ac:dyDescent="0.25">
      <c r="B4" s="220"/>
      <c r="C4" s="220"/>
      <c r="D4" s="220"/>
      <c r="E4" s="220"/>
      <c r="F4" s="220"/>
      <c r="G4" s="220"/>
      <c r="H4" s="220"/>
    </row>
    <row r="5" spans="2:11" ht="9.75" customHeight="1" x14ac:dyDescent="0.25">
      <c r="B5" s="27"/>
      <c r="C5" s="27"/>
      <c r="D5" s="27"/>
      <c r="E5" s="27"/>
      <c r="F5" s="27"/>
      <c r="G5" s="27"/>
      <c r="H5" s="27"/>
    </row>
    <row r="6" spans="2:11" ht="24" customHeight="1" x14ac:dyDescent="0.25">
      <c r="B6" s="219" t="s">
        <v>14</v>
      </c>
      <c r="C6" s="219"/>
      <c r="D6" s="219"/>
      <c r="E6" s="219"/>
      <c r="F6" s="219"/>
      <c r="G6" s="219"/>
      <c r="H6" s="219"/>
    </row>
    <row r="7" spans="2:11" ht="28.5" customHeight="1" x14ac:dyDescent="0.25">
      <c r="B7" s="219"/>
      <c r="C7" s="219"/>
      <c r="D7" s="219"/>
      <c r="E7" s="219"/>
      <c r="F7" s="219"/>
      <c r="G7" s="219"/>
      <c r="H7" s="219"/>
    </row>
    <row r="8" spans="2:11" ht="20.25" x14ac:dyDescent="0.25">
      <c r="B8" s="203"/>
      <c r="C8" s="203"/>
      <c r="D8" s="203"/>
      <c r="E8" s="203"/>
      <c r="F8" s="203"/>
      <c r="G8" s="203"/>
      <c r="H8" s="203"/>
      <c r="I8" s="26"/>
      <c r="J8" s="26"/>
      <c r="K8" s="26"/>
    </row>
    <row r="9" spans="2:11" ht="20.25" x14ac:dyDescent="0.25">
      <c r="B9" s="221" t="s">
        <v>13</v>
      </c>
      <c r="C9" s="221"/>
      <c r="D9" s="221"/>
      <c r="E9" s="221"/>
      <c r="F9" s="221"/>
      <c r="G9" s="221"/>
      <c r="H9" s="221"/>
    </row>
    <row r="10" spans="2:11" ht="18" x14ac:dyDescent="0.25">
      <c r="B10" s="218" t="s">
        <v>870</v>
      </c>
      <c r="C10" s="218"/>
      <c r="D10" s="218"/>
      <c r="E10" s="218"/>
      <c r="F10" s="218"/>
      <c r="G10" s="218"/>
      <c r="H10" s="218"/>
    </row>
    <row r="11" spans="2:11" ht="26.25" customHeight="1" thickBot="1" x14ac:dyDescent="0.3">
      <c r="B11" s="218" t="s">
        <v>12</v>
      </c>
      <c r="C11" s="218"/>
      <c r="D11" s="218"/>
      <c r="E11" s="218"/>
      <c r="F11" s="218"/>
      <c r="G11" s="218"/>
      <c r="H11" s="218"/>
    </row>
    <row r="12" spans="2:11" ht="30" customHeight="1" thickBot="1" x14ac:dyDescent="0.3">
      <c r="B12" s="223"/>
      <c r="C12" s="224" t="s">
        <v>11</v>
      </c>
      <c r="D12" s="224"/>
      <c r="E12" s="224"/>
      <c r="F12" s="224"/>
      <c r="G12" s="224"/>
      <c r="H12" s="224"/>
    </row>
    <row r="13" spans="2:11" ht="17.25" thickBot="1" x14ac:dyDescent="0.3">
      <c r="B13" s="223"/>
      <c r="C13" s="223"/>
      <c r="D13" s="223"/>
      <c r="E13" s="25"/>
      <c r="F13" s="223" t="s">
        <v>10</v>
      </c>
      <c r="G13" s="223"/>
      <c r="H13" s="223"/>
    </row>
    <row r="14" spans="2:11" ht="39.75" customHeight="1" thickBot="1" x14ac:dyDescent="0.3">
      <c r="B14" s="223"/>
      <c r="C14" s="24" t="s">
        <v>871</v>
      </c>
      <c r="D14" s="202" t="s">
        <v>9</v>
      </c>
      <c r="E14" s="202" t="s">
        <v>8</v>
      </c>
      <c r="F14" s="202" t="s">
        <v>7</v>
      </c>
      <c r="G14" s="202" t="s">
        <v>6</v>
      </c>
      <c r="H14" s="202" t="s">
        <v>5</v>
      </c>
    </row>
    <row r="15" spans="2:11" ht="24.95" customHeight="1" thickBot="1" x14ac:dyDescent="0.3">
      <c r="B15" s="18"/>
      <c r="C15" s="188"/>
      <c r="D15" s="16"/>
      <c r="E15" s="23" t="s">
        <v>4</v>
      </c>
      <c r="F15" s="22"/>
      <c r="G15" s="22"/>
      <c r="H15" s="8">
        <f>+'[1]INGRESOS Y EGRESOS ENERO '!H73</f>
        <v>2612987.7100000004</v>
      </c>
    </row>
    <row r="16" spans="2:11" ht="24.95" customHeight="1" thickBot="1" x14ac:dyDescent="0.3">
      <c r="B16" s="18"/>
      <c r="C16" s="12">
        <v>44593</v>
      </c>
      <c r="D16" s="16"/>
      <c r="E16" s="16" t="s">
        <v>872</v>
      </c>
      <c r="F16" s="21">
        <v>5000</v>
      </c>
      <c r="G16" s="189"/>
      <c r="H16" s="14">
        <f>H15+F16-G16</f>
        <v>2617987.7100000004</v>
      </c>
    </row>
    <row r="17" spans="2:10" ht="24.95" customHeight="1" thickBot="1" x14ac:dyDescent="0.3">
      <c r="B17" s="18"/>
      <c r="C17" s="12">
        <v>44593</v>
      </c>
      <c r="D17" s="16"/>
      <c r="E17" s="16" t="s">
        <v>873</v>
      </c>
      <c r="F17" s="21">
        <v>5000</v>
      </c>
      <c r="G17" s="15"/>
      <c r="H17" s="14">
        <f t="shared" ref="H17:H80" si="0">H16+F17-G17</f>
        <v>2622987.7100000004</v>
      </c>
    </row>
    <row r="18" spans="2:10" ht="24.95" customHeight="1" thickBot="1" x14ac:dyDescent="0.3">
      <c r="B18" s="18"/>
      <c r="C18" s="12">
        <v>44593</v>
      </c>
      <c r="D18" s="17"/>
      <c r="E18" s="16" t="s">
        <v>874</v>
      </c>
      <c r="F18" s="21">
        <v>5000</v>
      </c>
      <c r="G18" s="15"/>
      <c r="H18" s="14">
        <f t="shared" si="0"/>
        <v>2627987.7100000004</v>
      </c>
      <c r="J18" s="19"/>
    </row>
    <row r="19" spans="2:10" ht="24.95" customHeight="1" thickBot="1" x14ac:dyDescent="0.3">
      <c r="B19" s="18"/>
      <c r="C19" s="12">
        <v>44593</v>
      </c>
      <c r="D19" s="17"/>
      <c r="E19" s="16" t="s">
        <v>875</v>
      </c>
      <c r="F19" s="21">
        <v>5000</v>
      </c>
      <c r="G19" s="15"/>
      <c r="H19" s="14">
        <f t="shared" si="0"/>
        <v>2632987.7100000004</v>
      </c>
    </row>
    <row r="20" spans="2:10" ht="24.95" customHeight="1" thickBot="1" x14ac:dyDescent="0.3">
      <c r="B20" s="18"/>
      <c r="C20" s="12">
        <v>44593</v>
      </c>
      <c r="D20" s="17"/>
      <c r="E20" s="16" t="s">
        <v>876</v>
      </c>
      <c r="F20" s="21">
        <v>5000</v>
      </c>
      <c r="G20" s="15"/>
      <c r="H20" s="14">
        <f t="shared" si="0"/>
        <v>2637987.7100000004</v>
      </c>
    </row>
    <row r="21" spans="2:10" ht="24.95" customHeight="1" thickBot="1" x14ac:dyDescent="0.3">
      <c r="B21" s="18"/>
      <c r="C21" s="12">
        <v>44593</v>
      </c>
      <c r="D21" s="17"/>
      <c r="E21" s="16" t="s">
        <v>877</v>
      </c>
      <c r="F21" s="20">
        <v>5000</v>
      </c>
      <c r="G21" s="15"/>
      <c r="H21" s="14">
        <f t="shared" si="0"/>
        <v>2642987.7100000004</v>
      </c>
    </row>
    <row r="22" spans="2:10" ht="24.95" customHeight="1" thickBot="1" x14ac:dyDescent="0.3">
      <c r="B22" s="18"/>
      <c r="C22" s="12">
        <v>44593</v>
      </c>
      <c r="D22" s="17"/>
      <c r="E22" s="16" t="s">
        <v>878</v>
      </c>
      <c r="F22" s="20">
        <v>5000</v>
      </c>
      <c r="G22" s="15"/>
      <c r="H22" s="14">
        <f t="shared" si="0"/>
        <v>2647987.7100000004</v>
      </c>
    </row>
    <row r="23" spans="2:10" ht="24.95" customHeight="1" thickBot="1" x14ac:dyDescent="0.3">
      <c r="B23" s="18"/>
      <c r="C23" s="12">
        <v>44593</v>
      </c>
      <c r="D23" s="17"/>
      <c r="E23" s="16" t="s">
        <v>879</v>
      </c>
      <c r="F23" s="20">
        <v>17237.29</v>
      </c>
      <c r="G23" s="15"/>
      <c r="H23" s="14">
        <f t="shared" si="0"/>
        <v>2665225.0000000005</v>
      </c>
    </row>
    <row r="24" spans="2:10" ht="24.95" customHeight="1" thickBot="1" x14ac:dyDescent="0.3">
      <c r="B24" s="18"/>
      <c r="C24" s="12">
        <v>44594</v>
      </c>
      <c r="D24" s="17"/>
      <c r="E24" s="16" t="s">
        <v>880</v>
      </c>
      <c r="F24" s="20">
        <v>5000</v>
      </c>
      <c r="G24" s="15"/>
      <c r="H24" s="14">
        <f t="shared" si="0"/>
        <v>2670225.0000000005</v>
      </c>
    </row>
    <row r="25" spans="2:10" ht="24.95" customHeight="1" thickBot="1" x14ac:dyDescent="0.3">
      <c r="B25" s="18"/>
      <c r="C25" s="12">
        <v>44594</v>
      </c>
      <c r="D25" s="190"/>
      <c r="E25" s="16" t="s">
        <v>881</v>
      </c>
      <c r="F25" s="20">
        <v>5000</v>
      </c>
      <c r="G25" s="15"/>
      <c r="H25" s="14">
        <f t="shared" si="0"/>
        <v>2675225.0000000005</v>
      </c>
    </row>
    <row r="26" spans="2:10" ht="24.95" customHeight="1" thickBot="1" x14ac:dyDescent="0.3">
      <c r="B26" s="18"/>
      <c r="C26" s="12">
        <v>44595</v>
      </c>
      <c r="D26" s="17"/>
      <c r="E26" s="16" t="s">
        <v>882</v>
      </c>
      <c r="F26" s="20"/>
      <c r="G26" s="15">
        <v>9700</v>
      </c>
      <c r="H26" s="14">
        <f t="shared" si="0"/>
        <v>2665525.0000000005</v>
      </c>
    </row>
    <row r="27" spans="2:10" ht="24.95" customHeight="1" thickBot="1" x14ac:dyDescent="0.3">
      <c r="B27" s="18"/>
      <c r="C27" s="12">
        <v>44595</v>
      </c>
      <c r="D27" s="17"/>
      <c r="E27" s="16" t="s">
        <v>883</v>
      </c>
      <c r="F27" s="20"/>
      <c r="G27" s="15">
        <v>5600</v>
      </c>
      <c r="H27" s="14">
        <f t="shared" si="0"/>
        <v>2659925.0000000005</v>
      </c>
    </row>
    <row r="28" spans="2:10" ht="24.95" customHeight="1" thickBot="1" x14ac:dyDescent="0.3">
      <c r="B28" s="18"/>
      <c r="C28" s="12">
        <v>44595</v>
      </c>
      <c r="D28" s="17"/>
      <c r="E28" s="16" t="s">
        <v>884</v>
      </c>
      <c r="F28" s="20">
        <v>8000</v>
      </c>
      <c r="G28" s="15"/>
      <c r="H28" s="14">
        <f t="shared" si="0"/>
        <v>2667925.0000000005</v>
      </c>
    </row>
    <row r="29" spans="2:10" ht="24.95" customHeight="1" thickBot="1" x14ac:dyDescent="0.3">
      <c r="B29" s="18"/>
      <c r="C29" s="12">
        <v>44595</v>
      </c>
      <c r="D29" s="17"/>
      <c r="E29" s="16" t="s">
        <v>885</v>
      </c>
      <c r="F29" s="20">
        <v>5000</v>
      </c>
      <c r="G29" s="15"/>
      <c r="H29" s="14">
        <f t="shared" si="0"/>
        <v>2672925.0000000005</v>
      </c>
    </row>
    <row r="30" spans="2:10" ht="24.95" customHeight="1" thickBot="1" x14ac:dyDescent="0.3">
      <c r="B30" s="18"/>
      <c r="C30" s="12">
        <v>44595</v>
      </c>
      <c r="D30" s="17">
        <v>4399</v>
      </c>
      <c r="E30" s="16" t="s">
        <v>886</v>
      </c>
      <c r="F30" s="20"/>
      <c r="G30" s="15">
        <v>200000</v>
      </c>
      <c r="H30" s="14">
        <f t="shared" si="0"/>
        <v>2472925.0000000005</v>
      </c>
    </row>
    <row r="31" spans="2:10" ht="24.95" customHeight="1" thickBot="1" x14ac:dyDescent="0.3">
      <c r="B31" s="18"/>
      <c r="C31" s="12">
        <v>44595</v>
      </c>
      <c r="D31" s="17"/>
      <c r="E31" s="16" t="s">
        <v>887</v>
      </c>
      <c r="F31" s="15">
        <v>5000</v>
      </c>
      <c r="G31" s="15"/>
      <c r="H31" s="14">
        <f t="shared" si="0"/>
        <v>2477925.0000000005</v>
      </c>
    </row>
    <row r="32" spans="2:10" ht="24.95" customHeight="1" thickBot="1" x14ac:dyDescent="0.3">
      <c r="B32" s="18"/>
      <c r="C32" s="12">
        <v>44595</v>
      </c>
      <c r="D32" s="17"/>
      <c r="E32" s="16" t="s">
        <v>888</v>
      </c>
      <c r="F32" s="15">
        <v>10000</v>
      </c>
      <c r="G32" s="15"/>
      <c r="H32" s="14">
        <f t="shared" si="0"/>
        <v>2487925.0000000005</v>
      </c>
    </row>
    <row r="33" spans="2:10" ht="24.95" customHeight="1" thickBot="1" x14ac:dyDescent="0.3">
      <c r="B33" s="18"/>
      <c r="C33" s="12">
        <v>44595</v>
      </c>
      <c r="D33" s="17"/>
      <c r="E33" s="16" t="s">
        <v>889</v>
      </c>
      <c r="F33" s="15">
        <v>5000</v>
      </c>
      <c r="G33" s="15"/>
      <c r="H33" s="14">
        <f t="shared" si="0"/>
        <v>2492925.0000000005</v>
      </c>
    </row>
    <row r="34" spans="2:10" ht="24.95" customHeight="1" thickBot="1" x14ac:dyDescent="0.3">
      <c r="B34" s="18"/>
      <c r="C34" s="12">
        <v>44596</v>
      </c>
      <c r="D34" s="17"/>
      <c r="E34" s="16" t="s">
        <v>890</v>
      </c>
      <c r="F34" s="15">
        <v>5000</v>
      </c>
      <c r="G34" s="15"/>
      <c r="H34" s="14">
        <f t="shared" si="0"/>
        <v>2497925.0000000005</v>
      </c>
    </row>
    <row r="35" spans="2:10" ht="24.95" customHeight="1" thickBot="1" x14ac:dyDescent="0.3">
      <c r="B35" s="18"/>
      <c r="C35" s="12">
        <v>44596</v>
      </c>
      <c r="D35" s="17">
        <v>4400</v>
      </c>
      <c r="E35" s="16" t="s">
        <v>891</v>
      </c>
      <c r="F35" s="15"/>
      <c r="G35" s="15">
        <v>100000</v>
      </c>
      <c r="H35" s="14">
        <f t="shared" si="0"/>
        <v>2397925.0000000005</v>
      </c>
    </row>
    <row r="36" spans="2:10" ht="24.95" customHeight="1" thickBot="1" x14ac:dyDescent="0.3">
      <c r="B36" s="18"/>
      <c r="C36" s="12">
        <v>44599</v>
      </c>
      <c r="D36" s="17"/>
      <c r="E36" s="16" t="s">
        <v>892</v>
      </c>
      <c r="F36" s="15">
        <v>5000</v>
      </c>
      <c r="G36" s="15"/>
      <c r="H36" s="14">
        <f t="shared" si="0"/>
        <v>2402925.0000000005</v>
      </c>
    </row>
    <row r="37" spans="2:10" ht="24.95" customHeight="1" thickBot="1" x14ac:dyDescent="0.3">
      <c r="B37" s="18"/>
      <c r="C37" s="12" t="s">
        <v>893</v>
      </c>
      <c r="D37" s="17"/>
      <c r="E37" s="16" t="s">
        <v>894</v>
      </c>
      <c r="F37" s="15">
        <v>5000</v>
      </c>
      <c r="G37" s="15"/>
      <c r="H37" s="14">
        <f t="shared" si="0"/>
        <v>2407925.0000000005</v>
      </c>
    </row>
    <row r="38" spans="2:10" ht="24.95" customHeight="1" thickBot="1" x14ac:dyDescent="0.3">
      <c r="B38" s="18"/>
      <c r="C38" s="12">
        <v>44601</v>
      </c>
      <c r="D38" s="17"/>
      <c r="E38" s="16" t="s">
        <v>895</v>
      </c>
      <c r="F38" s="15">
        <v>8000</v>
      </c>
      <c r="G38" s="15"/>
      <c r="H38" s="14">
        <f t="shared" si="0"/>
        <v>2415925.0000000005</v>
      </c>
    </row>
    <row r="39" spans="2:10" ht="24.95" customHeight="1" thickBot="1" x14ac:dyDescent="0.3">
      <c r="B39" s="18"/>
      <c r="C39" s="12">
        <v>44601</v>
      </c>
      <c r="D39" s="17">
        <v>4402</v>
      </c>
      <c r="E39" s="16" t="s">
        <v>896</v>
      </c>
      <c r="F39" s="15"/>
      <c r="G39" s="15">
        <v>45473.43</v>
      </c>
      <c r="H39" s="14">
        <f t="shared" si="0"/>
        <v>2370451.5700000003</v>
      </c>
    </row>
    <row r="40" spans="2:10" ht="24.95" customHeight="1" thickBot="1" x14ac:dyDescent="0.3">
      <c r="B40" s="18"/>
      <c r="C40" s="12">
        <v>44602</v>
      </c>
      <c r="D40" s="17"/>
      <c r="E40" s="16" t="s">
        <v>897</v>
      </c>
      <c r="F40" s="15">
        <v>5000</v>
      </c>
      <c r="G40" s="15"/>
      <c r="H40" s="14">
        <f t="shared" si="0"/>
        <v>2375451.5700000003</v>
      </c>
    </row>
    <row r="41" spans="2:10" ht="24.95" customHeight="1" thickBot="1" x14ac:dyDescent="0.3">
      <c r="B41" s="18"/>
      <c r="C41" s="12">
        <v>44602</v>
      </c>
      <c r="D41" s="17"/>
      <c r="E41" s="16" t="s">
        <v>898</v>
      </c>
      <c r="F41" s="15">
        <v>5000</v>
      </c>
      <c r="G41" s="15"/>
      <c r="H41" s="14">
        <f t="shared" si="0"/>
        <v>2380451.5700000003</v>
      </c>
    </row>
    <row r="42" spans="2:10" ht="24.95" customHeight="1" thickBot="1" x14ac:dyDescent="0.3">
      <c r="B42" s="18"/>
      <c r="C42" s="12">
        <v>44602</v>
      </c>
      <c r="D42" s="17"/>
      <c r="E42" s="16" t="s">
        <v>899</v>
      </c>
      <c r="F42" s="15"/>
      <c r="G42" s="15">
        <v>6175</v>
      </c>
      <c r="H42" s="14">
        <f t="shared" si="0"/>
        <v>2374276.5700000003</v>
      </c>
    </row>
    <row r="43" spans="2:10" ht="24.95" customHeight="1" thickBot="1" x14ac:dyDescent="0.3">
      <c r="B43" s="18"/>
      <c r="C43" s="12">
        <v>44602</v>
      </c>
      <c r="D43" s="17"/>
      <c r="E43" s="16" t="s">
        <v>900</v>
      </c>
      <c r="F43" s="15"/>
      <c r="G43" s="15">
        <v>4013.31</v>
      </c>
      <c r="H43" s="14">
        <f t="shared" si="0"/>
        <v>2370263.2600000002</v>
      </c>
      <c r="J43" s="19"/>
    </row>
    <row r="44" spans="2:10" ht="24.95" customHeight="1" thickBot="1" x14ac:dyDescent="0.3">
      <c r="B44" s="18"/>
      <c r="C44" s="12">
        <v>44602</v>
      </c>
      <c r="D44" s="17"/>
      <c r="E44" s="16" t="s">
        <v>901</v>
      </c>
      <c r="F44" s="15"/>
      <c r="G44" s="15">
        <v>1726.94</v>
      </c>
      <c r="H44" s="14">
        <f t="shared" si="0"/>
        <v>2368536.3200000003</v>
      </c>
    </row>
    <row r="45" spans="2:10" ht="24.95" customHeight="1" thickBot="1" x14ac:dyDescent="0.3">
      <c r="B45" s="18"/>
      <c r="C45" s="12">
        <v>44603</v>
      </c>
      <c r="D45" s="17"/>
      <c r="E45" s="16" t="s">
        <v>902</v>
      </c>
      <c r="F45" s="15">
        <v>5000</v>
      </c>
      <c r="G45" s="15"/>
      <c r="H45" s="14">
        <f t="shared" si="0"/>
        <v>2373536.3200000003</v>
      </c>
    </row>
    <row r="46" spans="2:10" ht="24.95" customHeight="1" thickBot="1" x14ac:dyDescent="0.3">
      <c r="B46" s="18"/>
      <c r="C46" s="12">
        <v>44603</v>
      </c>
      <c r="D46" s="17"/>
      <c r="E46" s="16" t="s">
        <v>903</v>
      </c>
      <c r="F46" s="15">
        <v>5000</v>
      </c>
      <c r="G46" s="15"/>
      <c r="H46" s="14">
        <f t="shared" si="0"/>
        <v>2378536.3200000003</v>
      </c>
    </row>
    <row r="47" spans="2:10" ht="24.95" customHeight="1" thickBot="1" x14ac:dyDescent="0.3">
      <c r="B47" s="18"/>
      <c r="C47" s="12">
        <v>44607</v>
      </c>
      <c r="D47" s="17"/>
      <c r="E47" s="16" t="s">
        <v>904</v>
      </c>
      <c r="F47" s="15">
        <v>8000</v>
      </c>
      <c r="G47" s="15"/>
      <c r="H47" s="14">
        <f t="shared" si="0"/>
        <v>2386536.3200000003</v>
      </c>
    </row>
    <row r="48" spans="2:10" ht="24.95" customHeight="1" thickBot="1" x14ac:dyDescent="0.3">
      <c r="B48" s="18"/>
      <c r="C48" s="12">
        <v>44607</v>
      </c>
      <c r="D48" s="17"/>
      <c r="E48" s="16" t="s">
        <v>905</v>
      </c>
      <c r="F48" s="15">
        <v>8000</v>
      </c>
      <c r="G48" s="15"/>
      <c r="H48" s="14">
        <f t="shared" si="0"/>
        <v>2394536.3200000003</v>
      </c>
    </row>
    <row r="49" spans="2:8" ht="24.95" customHeight="1" thickBot="1" x14ac:dyDescent="0.3">
      <c r="B49" s="18"/>
      <c r="C49" s="12">
        <v>44607</v>
      </c>
      <c r="D49" s="17"/>
      <c r="E49" s="16" t="s">
        <v>906</v>
      </c>
      <c r="F49" s="15">
        <v>5000</v>
      </c>
      <c r="G49" s="15"/>
      <c r="H49" s="14">
        <f t="shared" si="0"/>
        <v>2399536.3200000003</v>
      </c>
    </row>
    <row r="50" spans="2:8" ht="24.95" customHeight="1" thickBot="1" x14ac:dyDescent="0.3">
      <c r="B50" s="18"/>
      <c r="C50" s="12">
        <v>44607</v>
      </c>
      <c r="D50" s="17"/>
      <c r="E50" s="16" t="s">
        <v>907</v>
      </c>
      <c r="F50" s="15">
        <v>5000</v>
      </c>
      <c r="G50" s="15"/>
      <c r="H50" s="14">
        <f t="shared" si="0"/>
        <v>2404536.3200000003</v>
      </c>
    </row>
    <row r="51" spans="2:8" ht="24.95" customHeight="1" thickBot="1" x14ac:dyDescent="0.3">
      <c r="B51" s="18"/>
      <c r="C51" s="12">
        <v>44607</v>
      </c>
      <c r="D51" s="17"/>
      <c r="E51" s="16" t="s">
        <v>908</v>
      </c>
      <c r="F51" s="15">
        <v>16000</v>
      </c>
      <c r="G51" s="15"/>
      <c r="H51" s="14">
        <f t="shared" si="0"/>
        <v>2420536.3200000003</v>
      </c>
    </row>
    <row r="52" spans="2:8" ht="24.95" customHeight="1" thickBot="1" x14ac:dyDescent="0.3">
      <c r="B52" s="18"/>
      <c r="C52" s="12">
        <v>44607</v>
      </c>
      <c r="D52" s="17"/>
      <c r="E52" s="16" t="s">
        <v>909</v>
      </c>
      <c r="F52" s="15">
        <v>5000</v>
      </c>
      <c r="G52" s="15"/>
      <c r="H52" s="14">
        <f t="shared" si="0"/>
        <v>2425536.3200000003</v>
      </c>
    </row>
    <row r="53" spans="2:8" ht="24.95" customHeight="1" thickBot="1" x14ac:dyDescent="0.3">
      <c r="B53" s="18"/>
      <c r="C53" s="12">
        <v>44607</v>
      </c>
      <c r="D53" s="17"/>
      <c r="E53" s="16" t="s">
        <v>910</v>
      </c>
      <c r="F53" s="15">
        <v>5000</v>
      </c>
      <c r="G53" s="15"/>
      <c r="H53" s="14">
        <f t="shared" si="0"/>
        <v>2430536.3200000003</v>
      </c>
    </row>
    <row r="54" spans="2:8" ht="24.95" customHeight="1" thickBot="1" x14ac:dyDescent="0.3">
      <c r="B54" s="18"/>
      <c r="C54" s="12">
        <v>44607</v>
      </c>
      <c r="D54" s="17"/>
      <c r="E54" s="16" t="s">
        <v>911</v>
      </c>
      <c r="F54" s="15">
        <v>13000</v>
      </c>
      <c r="G54" s="15"/>
      <c r="H54" s="14">
        <f t="shared" si="0"/>
        <v>2443536.3200000003</v>
      </c>
    </row>
    <row r="55" spans="2:8" ht="24.95" customHeight="1" thickBot="1" x14ac:dyDescent="0.3">
      <c r="B55" s="18"/>
      <c r="C55" s="12">
        <v>44607</v>
      </c>
      <c r="D55" s="17"/>
      <c r="E55" s="16" t="s">
        <v>912</v>
      </c>
      <c r="F55" s="15"/>
      <c r="G55" s="15">
        <v>8000</v>
      </c>
      <c r="H55" s="14">
        <f t="shared" si="0"/>
        <v>2435536.3200000003</v>
      </c>
    </row>
    <row r="56" spans="2:8" ht="24.95" customHeight="1" thickBot="1" x14ac:dyDescent="0.3">
      <c r="B56" s="18"/>
      <c r="C56" s="12">
        <v>44607</v>
      </c>
      <c r="D56" s="17"/>
      <c r="E56" s="16" t="s">
        <v>913</v>
      </c>
      <c r="F56" s="15"/>
      <c r="G56" s="15">
        <v>1700</v>
      </c>
      <c r="H56" s="14">
        <f t="shared" si="0"/>
        <v>2433836.3200000003</v>
      </c>
    </row>
    <row r="57" spans="2:8" ht="24.95" customHeight="1" thickBot="1" x14ac:dyDescent="0.3">
      <c r="B57" s="18"/>
      <c r="C57" s="12">
        <v>44607</v>
      </c>
      <c r="D57" s="17"/>
      <c r="E57" s="16" t="s">
        <v>914</v>
      </c>
      <c r="F57" s="15"/>
      <c r="G57" s="15">
        <v>2750</v>
      </c>
      <c r="H57" s="14">
        <f t="shared" si="0"/>
        <v>2431086.3200000003</v>
      </c>
    </row>
    <row r="58" spans="2:8" ht="24.95" customHeight="1" thickBot="1" x14ac:dyDescent="0.3">
      <c r="B58" s="18"/>
      <c r="C58" s="12">
        <v>44607</v>
      </c>
      <c r="D58" s="17"/>
      <c r="E58" s="16" t="s">
        <v>915</v>
      </c>
      <c r="F58" s="15"/>
      <c r="G58" s="15">
        <v>2750</v>
      </c>
      <c r="H58" s="14">
        <f t="shared" si="0"/>
        <v>2428336.3200000003</v>
      </c>
    </row>
    <row r="59" spans="2:8" ht="24.95" customHeight="1" thickBot="1" x14ac:dyDescent="0.3">
      <c r="B59" s="18"/>
      <c r="C59" s="12">
        <v>44607</v>
      </c>
      <c r="D59" s="17"/>
      <c r="E59" s="16" t="s">
        <v>916</v>
      </c>
      <c r="F59" s="15"/>
      <c r="G59" s="15">
        <v>28500</v>
      </c>
      <c r="H59" s="14">
        <f t="shared" si="0"/>
        <v>2399836.3200000003</v>
      </c>
    </row>
    <row r="60" spans="2:8" ht="24.95" customHeight="1" thickBot="1" x14ac:dyDescent="0.3">
      <c r="B60" s="18"/>
      <c r="C60" s="12">
        <v>44607</v>
      </c>
      <c r="D60" s="17"/>
      <c r="E60" s="16" t="s">
        <v>917</v>
      </c>
      <c r="F60" s="15"/>
      <c r="G60" s="15">
        <v>23550</v>
      </c>
      <c r="H60" s="14">
        <f t="shared" si="0"/>
        <v>2376286.3200000003</v>
      </c>
    </row>
    <row r="61" spans="2:8" ht="24.95" customHeight="1" thickBot="1" x14ac:dyDescent="0.3">
      <c r="B61" s="18"/>
      <c r="C61" s="12">
        <v>44607</v>
      </c>
      <c r="D61" s="17"/>
      <c r="E61" s="16" t="s">
        <v>918</v>
      </c>
      <c r="F61" s="15"/>
      <c r="G61" s="15">
        <v>15950</v>
      </c>
      <c r="H61" s="14">
        <f t="shared" si="0"/>
        <v>2360336.3200000003</v>
      </c>
    </row>
    <row r="62" spans="2:8" ht="24.95" customHeight="1" thickBot="1" x14ac:dyDescent="0.3">
      <c r="B62" s="18"/>
      <c r="C62" s="12">
        <v>44607</v>
      </c>
      <c r="D62" s="17"/>
      <c r="E62" s="16" t="s">
        <v>919</v>
      </c>
      <c r="F62" s="15"/>
      <c r="G62" s="15">
        <v>20350</v>
      </c>
      <c r="H62" s="14">
        <f t="shared" si="0"/>
        <v>2339986.3200000003</v>
      </c>
    </row>
    <row r="63" spans="2:8" ht="24.95" customHeight="1" thickBot="1" x14ac:dyDescent="0.3">
      <c r="B63" s="18"/>
      <c r="C63" s="12">
        <v>44607</v>
      </c>
      <c r="D63" s="17"/>
      <c r="E63" s="16" t="s">
        <v>920</v>
      </c>
      <c r="F63" s="15"/>
      <c r="G63" s="15">
        <v>15950</v>
      </c>
      <c r="H63" s="14">
        <f t="shared" si="0"/>
        <v>2324036.3200000003</v>
      </c>
    </row>
    <row r="64" spans="2:8" ht="24.95" customHeight="1" thickBot="1" x14ac:dyDescent="0.3">
      <c r="B64" s="18"/>
      <c r="C64" s="12">
        <v>44607</v>
      </c>
      <c r="D64" s="17"/>
      <c r="E64" s="16" t="s">
        <v>921</v>
      </c>
      <c r="F64" s="15"/>
      <c r="G64" s="15">
        <v>15950</v>
      </c>
      <c r="H64" s="14">
        <f t="shared" si="0"/>
        <v>2308086.3200000003</v>
      </c>
    </row>
    <row r="65" spans="2:8" ht="24.95" customHeight="1" thickBot="1" x14ac:dyDescent="0.3">
      <c r="B65" s="18"/>
      <c r="C65" s="12">
        <v>44607</v>
      </c>
      <c r="D65" s="17"/>
      <c r="E65" s="16" t="s">
        <v>922</v>
      </c>
      <c r="F65" s="15"/>
      <c r="G65" s="15">
        <v>15950</v>
      </c>
      <c r="H65" s="14">
        <f t="shared" si="0"/>
        <v>2292136.3200000003</v>
      </c>
    </row>
    <row r="66" spans="2:8" ht="24.95" customHeight="1" thickBot="1" x14ac:dyDescent="0.3">
      <c r="B66" s="18"/>
      <c r="C66" s="12">
        <v>44607</v>
      </c>
      <c r="D66" s="17"/>
      <c r="E66" s="16" t="s">
        <v>923</v>
      </c>
      <c r="F66" s="15"/>
      <c r="G66" s="15">
        <v>15950</v>
      </c>
      <c r="H66" s="14">
        <f t="shared" si="0"/>
        <v>2276186.3200000003</v>
      </c>
    </row>
    <row r="67" spans="2:8" ht="24.75" customHeight="1" thickBot="1" x14ac:dyDescent="0.3">
      <c r="B67" s="18"/>
      <c r="C67" s="12">
        <v>44607</v>
      </c>
      <c r="D67" s="17"/>
      <c r="E67" s="16" t="s">
        <v>924</v>
      </c>
      <c r="F67" s="15"/>
      <c r="G67" s="15">
        <v>50000</v>
      </c>
      <c r="H67" s="14">
        <f t="shared" si="0"/>
        <v>2226186.3200000003</v>
      </c>
    </row>
    <row r="68" spans="2:8" ht="24.95" customHeight="1" thickBot="1" x14ac:dyDescent="0.3">
      <c r="B68" s="18"/>
      <c r="C68" s="12">
        <v>44608</v>
      </c>
      <c r="D68" s="17"/>
      <c r="E68" s="16" t="s">
        <v>925</v>
      </c>
      <c r="F68" s="15">
        <v>5000</v>
      </c>
      <c r="G68" s="15"/>
      <c r="H68" s="14">
        <f t="shared" si="0"/>
        <v>2231186.3200000003</v>
      </c>
    </row>
    <row r="69" spans="2:8" ht="24.95" customHeight="1" thickBot="1" x14ac:dyDescent="0.3">
      <c r="B69" s="18"/>
      <c r="C69" s="12">
        <v>44608</v>
      </c>
      <c r="D69" s="17"/>
      <c r="E69" s="16" t="s">
        <v>926</v>
      </c>
      <c r="F69" s="15">
        <v>5000</v>
      </c>
      <c r="G69" s="15"/>
      <c r="H69" s="14">
        <f t="shared" si="0"/>
        <v>2236186.3200000003</v>
      </c>
    </row>
    <row r="70" spans="2:8" ht="24.95" customHeight="1" thickBot="1" x14ac:dyDescent="0.3">
      <c r="B70" s="18"/>
      <c r="C70" s="12">
        <v>44608</v>
      </c>
      <c r="D70" s="17"/>
      <c r="E70" s="16" t="s">
        <v>927</v>
      </c>
      <c r="F70" s="15">
        <v>5000</v>
      </c>
      <c r="G70" s="15"/>
      <c r="H70" s="14">
        <f t="shared" si="0"/>
        <v>2241186.3200000003</v>
      </c>
    </row>
    <row r="71" spans="2:8" ht="24.95" customHeight="1" thickBot="1" x14ac:dyDescent="0.3">
      <c r="B71" s="18"/>
      <c r="C71" s="12">
        <v>44608</v>
      </c>
      <c r="D71" s="17"/>
      <c r="E71" s="16" t="s">
        <v>928</v>
      </c>
      <c r="F71" s="15">
        <v>5000</v>
      </c>
      <c r="G71" s="15"/>
      <c r="H71" s="14">
        <f t="shared" si="0"/>
        <v>2246186.3200000003</v>
      </c>
    </row>
    <row r="72" spans="2:8" ht="24.95" customHeight="1" thickBot="1" x14ac:dyDescent="0.3">
      <c r="B72" s="18"/>
      <c r="C72" s="12">
        <v>44608</v>
      </c>
      <c r="D72" s="17"/>
      <c r="E72" s="16" t="s">
        <v>929</v>
      </c>
      <c r="F72" s="15"/>
      <c r="G72" s="15"/>
      <c r="H72" s="14">
        <f t="shared" si="0"/>
        <v>2246186.3200000003</v>
      </c>
    </row>
    <row r="73" spans="2:8" ht="24.95" customHeight="1" thickBot="1" x14ac:dyDescent="0.3">
      <c r="B73" s="18"/>
      <c r="C73" s="12">
        <v>44608</v>
      </c>
      <c r="D73" s="17"/>
      <c r="E73" s="16" t="s">
        <v>930</v>
      </c>
      <c r="F73" s="15"/>
      <c r="G73" s="15">
        <v>20000</v>
      </c>
      <c r="H73" s="14">
        <f t="shared" si="0"/>
        <v>2226186.3200000003</v>
      </c>
    </row>
    <row r="74" spans="2:8" ht="24.95" customHeight="1" thickBot="1" x14ac:dyDescent="0.3">
      <c r="B74" s="18"/>
      <c r="C74" s="12">
        <v>44608</v>
      </c>
      <c r="D74" s="17"/>
      <c r="E74" s="16" t="s">
        <v>931</v>
      </c>
      <c r="F74" s="16"/>
      <c r="G74" s="15">
        <v>15255</v>
      </c>
      <c r="H74" s="14">
        <f t="shared" si="0"/>
        <v>2210931.3200000003</v>
      </c>
    </row>
    <row r="75" spans="2:8" ht="24.95" customHeight="1" thickBot="1" x14ac:dyDescent="0.3">
      <c r="B75" s="18"/>
      <c r="C75" s="12">
        <v>44608</v>
      </c>
      <c r="D75" s="17"/>
      <c r="E75" s="16" t="s">
        <v>932</v>
      </c>
      <c r="F75" s="16"/>
      <c r="G75" s="15">
        <v>12495</v>
      </c>
      <c r="H75" s="14">
        <f t="shared" si="0"/>
        <v>2198436.3200000003</v>
      </c>
    </row>
    <row r="76" spans="2:8" ht="24.95" customHeight="1" thickBot="1" x14ac:dyDescent="0.3">
      <c r="B76" s="18"/>
      <c r="C76" s="12">
        <v>44608</v>
      </c>
      <c r="D76" s="17"/>
      <c r="E76" s="16" t="s">
        <v>933</v>
      </c>
      <c r="F76" s="16"/>
      <c r="G76" s="15">
        <v>10700</v>
      </c>
      <c r="H76" s="14">
        <f t="shared" si="0"/>
        <v>2187736.3200000003</v>
      </c>
    </row>
    <row r="77" spans="2:8" ht="24.95" customHeight="1" thickBot="1" x14ac:dyDescent="0.3">
      <c r="B77" s="18"/>
      <c r="C77" s="12">
        <v>44610</v>
      </c>
      <c r="D77" s="17"/>
      <c r="E77" s="16" t="s">
        <v>934</v>
      </c>
      <c r="F77" s="15"/>
      <c r="G77" s="15">
        <v>13250</v>
      </c>
      <c r="H77" s="14">
        <f t="shared" si="0"/>
        <v>2174486.3200000003</v>
      </c>
    </row>
    <row r="78" spans="2:8" ht="24.95" customHeight="1" thickBot="1" x14ac:dyDescent="0.3">
      <c r="B78" s="18"/>
      <c r="C78" s="12">
        <v>44610</v>
      </c>
      <c r="D78" s="17"/>
      <c r="E78" s="16" t="s">
        <v>935</v>
      </c>
      <c r="F78" s="15"/>
      <c r="G78" s="15">
        <v>13200</v>
      </c>
      <c r="H78" s="14">
        <f t="shared" si="0"/>
        <v>2161286.3200000003</v>
      </c>
    </row>
    <row r="79" spans="2:8" ht="24.95" customHeight="1" thickBot="1" x14ac:dyDescent="0.3">
      <c r="B79" s="18"/>
      <c r="C79" s="12">
        <v>44613</v>
      </c>
      <c r="D79" s="17"/>
      <c r="E79" s="16" t="s">
        <v>936</v>
      </c>
      <c r="F79" s="15">
        <v>5000</v>
      </c>
      <c r="G79" s="15"/>
      <c r="H79" s="14">
        <f t="shared" si="0"/>
        <v>2166286.3200000003</v>
      </c>
    </row>
    <row r="80" spans="2:8" ht="24.95" customHeight="1" thickBot="1" x14ac:dyDescent="0.3">
      <c r="B80" s="18"/>
      <c r="C80" s="12">
        <v>44613</v>
      </c>
      <c r="D80" s="17"/>
      <c r="E80" s="16" t="s">
        <v>937</v>
      </c>
      <c r="F80" s="15">
        <v>5000</v>
      </c>
      <c r="G80" s="15"/>
      <c r="H80" s="14">
        <f t="shared" si="0"/>
        <v>2171286.3200000003</v>
      </c>
    </row>
    <row r="81" spans="2:8" ht="24.95" customHeight="1" thickBot="1" x14ac:dyDescent="0.3">
      <c r="B81" s="18"/>
      <c r="C81" s="12">
        <v>44613</v>
      </c>
      <c r="D81" s="17"/>
      <c r="E81" s="16" t="s">
        <v>938</v>
      </c>
      <c r="F81" s="15">
        <v>13000</v>
      </c>
      <c r="G81" s="15"/>
      <c r="H81" s="14">
        <f t="shared" ref="H81:H103" si="1">H80+F81-G81</f>
        <v>2184286.3200000003</v>
      </c>
    </row>
    <row r="82" spans="2:8" ht="24.95" customHeight="1" thickBot="1" x14ac:dyDescent="0.3">
      <c r="B82" s="18"/>
      <c r="C82" s="12">
        <v>44613</v>
      </c>
      <c r="D82" s="17"/>
      <c r="E82" s="16" t="s">
        <v>939</v>
      </c>
      <c r="F82" s="15">
        <v>5000</v>
      </c>
      <c r="G82" s="15"/>
      <c r="H82" s="14">
        <f t="shared" si="1"/>
        <v>2189286.3200000003</v>
      </c>
    </row>
    <row r="83" spans="2:8" ht="24.95" customHeight="1" thickBot="1" x14ac:dyDescent="0.3">
      <c r="B83" s="18"/>
      <c r="C83" s="12">
        <v>44613</v>
      </c>
      <c r="D83" s="17"/>
      <c r="E83" s="16" t="s">
        <v>940</v>
      </c>
      <c r="F83" s="15"/>
      <c r="G83" s="15">
        <v>17237.29</v>
      </c>
      <c r="H83" s="14">
        <f t="shared" si="1"/>
        <v>2172049.0300000003</v>
      </c>
    </row>
    <row r="84" spans="2:8" ht="24.95" customHeight="1" thickBot="1" x14ac:dyDescent="0.3">
      <c r="B84" s="18"/>
      <c r="C84" s="12">
        <v>44614</v>
      </c>
      <c r="D84" s="17"/>
      <c r="E84" s="16" t="s">
        <v>941</v>
      </c>
      <c r="F84" s="15">
        <v>8000</v>
      </c>
      <c r="G84" s="15"/>
      <c r="H84" s="14">
        <f t="shared" si="1"/>
        <v>2180049.0300000003</v>
      </c>
    </row>
    <row r="85" spans="2:8" ht="24.95" customHeight="1" thickBot="1" x14ac:dyDescent="0.3">
      <c r="B85" s="18"/>
      <c r="C85" s="12">
        <v>44614</v>
      </c>
      <c r="D85" s="17"/>
      <c r="E85" s="16" t="s">
        <v>942</v>
      </c>
      <c r="F85" s="15"/>
      <c r="G85" s="15">
        <v>9000</v>
      </c>
      <c r="H85" s="14">
        <f t="shared" si="1"/>
        <v>2171049.0300000003</v>
      </c>
    </row>
    <row r="86" spans="2:8" ht="24.95" customHeight="1" thickBot="1" x14ac:dyDescent="0.3">
      <c r="B86" s="18"/>
      <c r="C86" s="12">
        <v>44614</v>
      </c>
      <c r="D86" s="17"/>
      <c r="E86" s="16" t="s">
        <v>943</v>
      </c>
      <c r="F86" s="15"/>
      <c r="G86" s="15">
        <v>2500</v>
      </c>
      <c r="H86" s="14">
        <f t="shared" si="1"/>
        <v>2168549.0300000003</v>
      </c>
    </row>
    <row r="87" spans="2:8" ht="24.95" customHeight="1" thickBot="1" x14ac:dyDescent="0.3">
      <c r="B87" s="18"/>
      <c r="C87" s="12">
        <v>44614</v>
      </c>
      <c r="D87" s="17"/>
      <c r="E87" s="16" t="s">
        <v>944</v>
      </c>
      <c r="F87" s="15">
        <v>8000</v>
      </c>
      <c r="G87" s="15"/>
      <c r="H87" s="14">
        <f t="shared" si="1"/>
        <v>2176549.0300000003</v>
      </c>
    </row>
    <row r="88" spans="2:8" ht="24.95" customHeight="1" thickBot="1" x14ac:dyDescent="0.3">
      <c r="B88" s="18"/>
      <c r="C88" s="12">
        <v>44615</v>
      </c>
      <c r="D88" s="17"/>
      <c r="E88" s="16" t="s">
        <v>945</v>
      </c>
      <c r="F88" s="15">
        <v>5000</v>
      </c>
      <c r="G88" s="15"/>
      <c r="H88" s="14">
        <f t="shared" si="1"/>
        <v>2181549.0300000003</v>
      </c>
    </row>
    <row r="89" spans="2:8" ht="24.95" customHeight="1" thickBot="1" x14ac:dyDescent="0.3">
      <c r="B89" s="18"/>
      <c r="C89" s="12">
        <v>44615</v>
      </c>
      <c r="D89" s="17"/>
      <c r="E89" s="16" t="s">
        <v>946</v>
      </c>
      <c r="F89" s="15"/>
      <c r="G89" s="15">
        <v>5600</v>
      </c>
      <c r="H89" s="14">
        <f t="shared" si="1"/>
        <v>2175949.0300000003</v>
      </c>
    </row>
    <row r="90" spans="2:8" ht="24.95" customHeight="1" thickBot="1" x14ac:dyDescent="0.3">
      <c r="B90" s="18"/>
      <c r="C90" s="12">
        <v>44615</v>
      </c>
      <c r="D90" s="17"/>
      <c r="E90" s="16" t="s">
        <v>947</v>
      </c>
      <c r="F90" s="15">
        <v>5000</v>
      </c>
      <c r="G90" s="15"/>
      <c r="H90" s="14">
        <f t="shared" si="1"/>
        <v>2180949.0300000003</v>
      </c>
    </row>
    <row r="91" spans="2:8" ht="24.95" customHeight="1" thickBot="1" x14ac:dyDescent="0.3">
      <c r="B91" s="18"/>
      <c r="C91" s="12">
        <v>44615</v>
      </c>
      <c r="D91" s="17"/>
      <c r="E91" s="16" t="s">
        <v>948</v>
      </c>
      <c r="F91" s="15"/>
      <c r="G91" s="15">
        <v>15930</v>
      </c>
      <c r="H91" s="14">
        <f t="shared" si="1"/>
        <v>2165019.0300000003</v>
      </c>
    </row>
    <row r="92" spans="2:8" ht="24.95" customHeight="1" thickBot="1" x14ac:dyDescent="0.3">
      <c r="B92" s="18"/>
      <c r="C92" s="12">
        <v>44616</v>
      </c>
      <c r="D92" s="17"/>
      <c r="E92" s="16" t="s">
        <v>949</v>
      </c>
      <c r="F92" s="15">
        <v>5000</v>
      </c>
      <c r="G92" s="15"/>
      <c r="H92" s="14">
        <f t="shared" si="1"/>
        <v>2170019.0300000003</v>
      </c>
    </row>
    <row r="93" spans="2:8" ht="24.95" customHeight="1" thickBot="1" x14ac:dyDescent="0.3">
      <c r="B93" s="18"/>
      <c r="C93" s="12">
        <v>44616</v>
      </c>
      <c r="D93" s="17"/>
      <c r="E93" s="16" t="s">
        <v>950</v>
      </c>
      <c r="F93" s="15">
        <v>5000</v>
      </c>
      <c r="G93" s="15"/>
      <c r="H93" s="14">
        <f t="shared" si="1"/>
        <v>2175019.0300000003</v>
      </c>
    </row>
    <row r="94" spans="2:8" ht="24.95" customHeight="1" thickBot="1" x14ac:dyDescent="0.3">
      <c r="B94" s="18"/>
      <c r="C94" s="12">
        <v>44616</v>
      </c>
      <c r="D94" s="17"/>
      <c r="E94" s="16" t="s">
        <v>951</v>
      </c>
      <c r="F94" s="15">
        <v>5000</v>
      </c>
      <c r="G94" s="15"/>
      <c r="H94" s="14">
        <f t="shared" si="1"/>
        <v>2180019.0300000003</v>
      </c>
    </row>
    <row r="95" spans="2:8" ht="24.95" customHeight="1" thickBot="1" x14ac:dyDescent="0.3">
      <c r="B95" s="18"/>
      <c r="C95" s="12">
        <v>44616</v>
      </c>
      <c r="D95" s="17"/>
      <c r="E95" s="16" t="s">
        <v>952</v>
      </c>
      <c r="F95" s="15">
        <v>5000</v>
      </c>
      <c r="G95" s="15"/>
      <c r="H95" s="14">
        <f t="shared" si="1"/>
        <v>2185019.0300000003</v>
      </c>
    </row>
    <row r="96" spans="2:8" ht="24.95" customHeight="1" thickBot="1" x14ac:dyDescent="0.3">
      <c r="B96" s="18"/>
      <c r="C96" s="12">
        <v>44616</v>
      </c>
      <c r="D96" s="17"/>
      <c r="E96" s="16" t="s">
        <v>953</v>
      </c>
      <c r="F96" s="15">
        <v>5000</v>
      </c>
      <c r="G96" s="15"/>
      <c r="H96" s="14">
        <f t="shared" si="1"/>
        <v>2190019.0300000003</v>
      </c>
    </row>
    <row r="97" spans="2:10" ht="24.95" customHeight="1" thickBot="1" x14ac:dyDescent="0.3">
      <c r="B97" s="18"/>
      <c r="C97" s="12">
        <v>44616</v>
      </c>
      <c r="D97" s="17"/>
      <c r="E97" s="16" t="s">
        <v>954</v>
      </c>
      <c r="F97" s="15">
        <v>5000</v>
      </c>
      <c r="G97" s="15"/>
      <c r="H97" s="14">
        <f t="shared" si="1"/>
        <v>2195019.0300000003</v>
      </c>
    </row>
    <row r="98" spans="2:10" ht="24.95" customHeight="1" thickBot="1" x14ac:dyDescent="0.3">
      <c r="B98" s="18"/>
      <c r="C98" s="12">
        <v>44616</v>
      </c>
      <c r="D98" s="17"/>
      <c r="E98" s="16" t="s">
        <v>955</v>
      </c>
      <c r="F98" s="15">
        <v>8000</v>
      </c>
      <c r="G98" s="15"/>
      <c r="H98" s="14">
        <f t="shared" si="1"/>
        <v>2203019.0300000003</v>
      </c>
    </row>
    <row r="99" spans="2:10" ht="24.95" customHeight="1" thickBot="1" x14ac:dyDescent="0.3">
      <c r="B99" s="18"/>
      <c r="C99" s="12">
        <v>44617</v>
      </c>
      <c r="D99" s="17"/>
      <c r="E99" s="16" t="s">
        <v>956</v>
      </c>
      <c r="F99" s="15">
        <v>5000</v>
      </c>
      <c r="G99" s="15"/>
      <c r="H99" s="14">
        <f t="shared" si="1"/>
        <v>2208019.0300000003</v>
      </c>
    </row>
    <row r="100" spans="2:10" ht="24.95" customHeight="1" thickBot="1" x14ac:dyDescent="0.3">
      <c r="B100" s="18"/>
      <c r="C100" s="12">
        <v>44617</v>
      </c>
      <c r="D100" s="17"/>
      <c r="E100" s="16" t="s">
        <v>957</v>
      </c>
      <c r="F100" s="15">
        <v>8000</v>
      </c>
      <c r="G100" s="15"/>
      <c r="H100" s="14">
        <f t="shared" si="1"/>
        <v>2216019.0300000003</v>
      </c>
    </row>
    <row r="101" spans="2:10" ht="24.95" customHeight="1" thickBot="1" x14ac:dyDescent="0.3">
      <c r="B101" s="18"/>
      <c r="C101" s="12">
        <v>44617</v>
      </c>
      <c r="D101" s="17"/>
      <c r="E101" s="16" t="s">
        <v>958</v>
      </c>
      <c r="F101" s="15">
        <v>3000</v>
      </c>
      <c r="G101" s="15"/>
      <c r="H101" s="14">
        <f t="shared" si="1"/>
        <v>2219019.0300000003</v>
      </c>
    </row>
    <row r="102" spans="2:10" ht="24.95" customHeight="1" thickBot="1" x14ac:dyDescent="0.3">
      <c r="B102" s="18"/>
      <c r="C102" s="12">
        <v>44620</v>
      </c>
      <c r="D102" s="17"/>
      <c r="E102" s="16" t="s">
        <v>3</v>
      </c>
      <c r="F102" s="15"/>
      <c r="G102" s="15">
        <v>1436.84</v>
      </c>
      <c r="H102" s="14">
        <f t="shared" si="1"/>
        <v>2217582.1900000004</v>
      </c>
    </row>
    <row r="103" spans="2:10" ht="24.95" customHeight="1" thickBot="1" x14ac:dyDescent="0.3">
      <c r="B103" s="18"/>
      <c r="C103" s="12"/>
      <c r="D103" s="17"/>
      <c r="E103" s="16"/>
      <c r="F103" s="15"/>
      <c r="G103" s="15"/>
      <c r="H103" s="14">
        <f t="shared" si="1"/>
        <v>2217582.1900000004</v>
      </c>
    </row>
    <row r="104" spans="2:10" ht="39" customHeight="1" thickBot="1" x14ac:dyDescent="0.3">
      <c r="B104" s="13"/>
      <c r="C104" s="12"/>
      <c r="D104" s="11"/>
      <c r="E104" s="10" t="s">
        <v>2</v>
      </c>
      <c r="F104" s="9">
        <f>SUM(F16:F103)</f>
        <v>331237.29000000004</v>
      </c>
      <c r="G104" s="9">
        <f>SUM(G15:G103)</f>
        <v>726642.80999999994</v>
      </c>
      <c r="H104" s="8">
        <f>+H15+F104-G104</f>
        <v>2217582.1900000004</v>
      </c>
    </row>
    <row r="105" spans="2:10" x14ac:dyDescent="0.25">
      <c r="B105" s="1"/>
      <c r="C105" s="7"/>
      <c r="D105" s="1"/>
      <c r="E105" s="1"/>
      <c r="F105" s="1"/>
      <c r="G105" s="1"/>
      <c r="H105" s="1"/>
    </row>
    <row r="106" spans="2:10" ht="19.5" x14ac:dyDescent="0.3">
      <c r="B106" s="208" t="s">
        <v>0</v>
      </c>
      <c r="C106" s="208"/>
      <c r="D106" s="208"/>
      <c r="E106" s="200" t="s">
        <v>372</v>
      </c>
      <c r="F106" s="225" t="s">
        <v>361</v>
      </c>
      <c r="G106" s="225"/>
      <c r="H106" s="225"/>
      <c r="J106" s="6"/>
    </row>
    <row r="107" spans="2:10" ht="23.25" x14ac:dyDescent="0.35">
      <c r="B107" s="5"/>
      <c r="C107" s="200"/>
      <c r="D107" s="200"/>
      <c r="E107" s="200"/>
      <c r="F107" s="222"/>
      <c r="G107" s="222"/>
      <c r="H107" s="222"/>
      <c r="I107" s="4"/>
    </row>
    <row r="108" spans="2:10" ht="19.5" x14ac:dyDescent="0.3">
      <c r="B108" s="217" t="s">
        <v>385</v>
      </c>
      <c r="C108" s="217"/>
      <c r="D108" s="217"/>
      <c r="E108" s="199" t="s">
        <v>386</v>
      </c>
      <c r="F108" s="226" t="s">
        <v>387</v>
      </c>
      <c r="G108" s="226"/>
      <c r="H108" s="226"/>
    </row>
    <row r="109" spans="2:10" ht="19.5" x14ac:dyDescent="0.3">
      <c r="B109" s="208" t="s">
        <v>1</v>
      </c>
      <c r="C109" s="208"/>
      <c r="D109" s="208"/>
      <c r="E109" s="200" t="s">
        <v>388</v>
      </c>
      <c r="F109" s="225" t="s">
        <v>373</v>
      </c>
      <c r="G109" s="225"/>
      <c r="H109" s="225"/>
    </row>
    <row r="110" spans="2:10" ht="19.5" x14ac:dyDescent="0.3">
      <c r="B110" s="5"/>
      <c r="C110" s="134"/>
      <c r="D110" s="134"/>
      <c r="E110" s="2"/>
      <c r="F110" s="2"/>
      <c r="G110" s="2"/>
      <c r="H110" s="2"/>
      <c r="I110" s="4"/>
    </row>
    <row r="111" spans="2:10" ht="19.5" x14ac:dyDescent="0.3">
      <c r="B111" s="5"/>
      <c r="C111" s="134"/>
      <c r="D111" s="134"/>
      <c r="E111" s="2"/>
      <c r="F111" s="2"/>
      <c r="G111" s="2"/>
      <c r="H111" s="2"/>
    </row>
    <row r="112" spans="2:10" ht="18" x14ac:dyDescent="0.25">
      <c r="B112" s="227"/>
      <c r="C112" s="227"/>
      <c r="D112" s="227"/>
      <c r="E112" s="3"/>
      <c r="F112" s="2"/>
      <c r="G112" s="2"/>
      <c r="H112" s="2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</sheetData>
  <mergeCells count="18">
    <mergeCell ref="F107:H107"/>
    <mergeCell ref="B108:D108"/>
    <mergeCell ref="F108:H108"/>
    <mergeCell ref="B109:D109"/>
    <mergeCell ref="F109:H109"/>
    <mergeCell ref="B112:D112"/>
    <mergeCell ref="B12:B14"/>
    <mergeCell ref="C12:H12"/>
    <mergeCell ref="C13:D13"/>
    <mergeCell ref="F13:H13"/>
    <mergeCell ref="B106:D106"/>
    <mergeCell ref="F106:H106"/>
    <mergeCell ref="B2:H3"/>
    <mergeCell ref="B4:H4"/>
    <mergeCell ref="B6:H7"/>
    <mergeCell ref="B9:H9"/>
    <mergeCell ref="B10:H10"/>
    <mergeCell ref="B11:H11"/>
  </mergeCells>
  <pageMargins left="0.25" right="0.25" top="0.75" bottom="0.75" header="0.3" footer="0.3"/>
  <pageSetup scale="5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46F7-F08D-4E8F-9AAB-A425FF4C2A70}">
  <dimension ref="A2:J65"/>
  <sheetViews>
    <sheetView showGridLines="0" tabSelected="1" view="pageBreakPreview" zoomScale="85" zoomScaleNormal="100" zoomScaleSheetLayoutView="85" workbookViewId="0">
      <selection activeCell="D15" sqref="D1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42"/>
      <c r="C2" s="242"/>
      <c r="D2" s="242"/>
      <c r="E2" s="242"/>
      <c r="F2" s="242"/>
      <c r="G2" s="242"/>
      <c r="H2" s="242"/>
      <c r="I2" s="47"/>
    </row>
    <row r="3" spans="1:10" ht="23.25" customHeight="1" x14ac:dyDescent="0.35">
      <c r="B3" s="206"/>
      <c r="C3" s="206"/>
      <c r="D3" s="206"/>
      <c r="E3" s="206"/>
      <c r="F3" s="206"/>
      <c r="G3" s="206"/>
      <c r="H3" s="206"/>
      <c r="I3" s="47"/>
    </row>
    <row r="4" spans="1:10" ht="23.25" customHeight="1" x14ac:dyDescent="0.35">
      <c r="B4" s="206"/>
      <c r="C4" s="206"/>
      <c r="D4" s="206"/>
      <c r="E4" s="206"/>
      <c r="F4" s="206"/>
      <c r="G4" s="206"/>
      <c r="H4" s="206"/>
      <c r="I4" s="47"/>
    </row>
    <row r="5" spans="1:10" ht="23.25" customHeight="1" x14ac:dyDescent="0.35">
      <c r="A5" s="243" t="s">
        <v>15</v>
      </c>
      <c r="B5" s="243"/>
      <c r="C5" s="243"/>
      <c r="D5" s="243"/>
      <c r="E5" s="243"/>
      <c r="F5" s="243"/>
      <c r="G5" s="243"/>
      <c r="H5" s="48"/>
      <c r="I5" s="48"/>
      <c r="J5" s="48"/>
    </row>
    <row r="6" spans="1:10" ht="23.25" customHeight="1" x14ac:dyDescent="0.25">
      <c r="A6" s="244"/>
      <c r="B6" s="244"/>
      <c r="C6" s="244"/>
      <c r="D6" s="244"/>
      <c r="E6" s="244"/>
      <c r="F6" s="244"/>
      <c r="G6" s="244"/>
      <c r="H6" s="49"/>
      <c r="I6" s="49"/>
      <c r="J6" s="49"/>
    </row>
    <row r="7" spans="1:10" ht="23.25" customHeight="1" x14ac:dyDescent="0.35">
      <c r="B7" s="206"/>
      <c r="C7" s="206"/>
      <c r="D7" s="206"/>
      <c r="E7" s="206"/>
      <c r="F7" s="206"/>
      <c r="G7" s="206"/>
      <c r="H7" s="206"/>
      <c r="I7" s="47"/>
    </row>
    <row r="8" spans="1:10" ht="27.75" x14ac:dyDescent="0.25">
      <c r="B8" s="245" t="s">
        <v>291</v>
      </c>
      <c r="C8" s="245"/>
      <c r="D8" s="245"/>
      <c r="E8" s="245"/>
      <c r="F8" s="245"/>
      <c r="G8" s="50"/>
      <c r="H8" s="50"/>
    </row>
    <row r="9" spans="1:10" ht="23.25" x14ac:dyDescent="0.25">
      <c r="B9" s="246" t="s">
        <v>959</v>
      </c>
      <c r="C9" s="246"/>
      <c r="D9" s="246"/>
      <c r="E9" s="246"/>
      <c r="F9" s="246"/>
      <c r="G9" s="26"/>
      <c r="H9" s="26"/>
    </row>
    <row r="10" spans="1:10" ht="23.25" x14ac:dyDescent="0.35">
      <c r="B10" s="51"/>
      <c r="C10" s="52" t="s">
        <v>353</v>
      </c>
      <c r="D10" s="52"/>
      <c r="E10" s="52"/>
      <c r="F10" s="52"/>
      <c r="G10" s="53"/>
      <c r="H10" s="53"/>
    </row>
    <row r="11" spans="1:10" ht="6.75" customHeight="1" x14ac:dyDescent="0.25"/>
    <row r="12" spans="1:10" ht="19.5" x14ac:dyDescent="0.3">
      <c r="B12" s="247" t="s">
        <v>292</v>
      </c>
      <c r="C12" s="207"/>
      <c r="D12" s="207"/>
      <c r="E12" s="54"/>
      <c r="G12" s="5"/>
    </row>
    <row r="13" spans="1:10" ht="20.25" x14ac:dyDescent="0.3">
      <c r="B13" s="247"/>
      <c r="C13" s="207"/>
      <c r="D13" s="207"/>
      <c r="E13" s="54"/>
      <c r="F13" s="55"/>
      <c r="G13" s="5"/>
    </row>
    <row r="14" spans="1:10" ht="19.5" x14ac:dyDescent="0.3">
      <c r="B14" s="247"/>
      <c r="C14" s="207"/>
      <c r="D14" s="207"/>
      <c r="E14" s="54"/>
      <c r="G14" s="5"/>
    </row>
    <row r="15" spans="1:10" ht="19.5" x14ac:dyDescent="0.3">
      <c r="B15" s="207" t="s">
        <v>293</v>
      </c>
      <c r="C15" s="207"/>
      <c r="D15" s="207"/>
      <c r="E15" s="56"/>
      <c r="G15" s="5"/>
    </row>
    <row r="16" spans="1:10" ht="20.25" x14ac:dyDescent="0.3">
      <c r="B16" s="57" t="s">
        <v>355</v>
      </c>
      <c r="C16" s="57"/>
      <c r="D16" s="57"/>
      <c r="E16" s="58">
        <v>6302</v>
      </c>
      <c r="G16" s="5"/>
    </row>
    <row r="17" spans="2:7" ht="20.25" x14ac:dyDescent="0.3">
      <c r="B17" s="57" t="s">
        <v>352</v>
      </c>
      <c r="C17" s="59"/>
      <c r="D17" s="60"/>
      <c r="E17" s="132">
        <v>2217582.19</v>
      </c>
      <c r="G17" s="5"/>
    </row>
    <row r="18" spans="2:7" ht="20.25" x14ac:dyDescent="0.3">
      <c r="B18" s="207" t="s">
        <v>351</v>
      </c>
      <c r="C18" s="61"/>
      <c r="D18" s="60"/>
      <c r="E18" s="133">
        <f>SUM(E16:E17)</f>
        <v>2223884.19</v>
      </c>
      <c r="G18" s="5"/>
    </row>
    <row r="19" spans="2:7" ht="5.25" customHeight="1" x14ac:dyDescent="0.3">
      <c r="B19" s="207"/>
      <c r="C19" s="61"/>
      <c r="D19" s="60"/>
      <c r="E19" s="133"/>
      <c r="G19" s="5"/>
    </row>
    <row r="20" spans="2:7" ht="20.25" x14ac:dyDescent="0.3">
      <c r="B20" s="57" t="s">
        <v>294</v>
      </c>
      <c r="C20" s="62"/>
      <c r="D20" s="57"/>
      <c r="E20" s="72">
        <v>445779.16</v>
      </c>
      <c r="G20" s="5"/>
    </row>
    <row r="21" spans="2:7" ht="20.25" x14ac:dyDescent="0.3">
      <c r="B21" s="207" t="s">
        <v>295</v>
      </c>
      <c r="C21" s="64"/>
      <c r="D21" s="207"/>
      <c r="E21" s="197">
        <f>SUM(E18:E20)</f>
        <v>2669663.35</v>
      </c>
      <c r="G21" s="5"/>
    </row>
    <row r="22" spans="2:7" ht="19.5" x14ac:dyDescent="0.3">
      <c r="B22" s="207"/>
      <c r="C22" s="64"/>
      <c r="D22" s="207"/>
      <c r="E22" s="65"/>
      <c r="G22" s="5"/>
    </row>
    <row r="23" spans="2:7" ht="19.5" x14ac:dyDescent="0.3">
      <c r="B23" s="66" t="s">
        <v>296</v>
      </c>
      <c r="C23" s="64"/>
      <c r="D23" s="207"/>
      <c r="E23" s="67"/>
      <c r="G23" s="5"/>
    </row>
    <row r="24" spans="2:7" ht="19.5" x14ac:dyDescent="0.3">
      <c r="B24" s="57" t="s">
        <v>297</v>
      </c>
      <c r="C24" s="62"/>
      <c r="D24" s="57"/>
      <c r="E24" s="65"/>
      <c r="G24" s="5"/>
    </row>
    <row r="25" spans="2:7" ht="19.5" x14ac:dyDescent="0.3">
      <c r="B25" s="57"/>
      <c r="C25" s="62"/>
      <c r="D25" s="57"/>
      <c r="E25" s="65"/>
      <c r="G25" s="5"/>
    </row>
    <row r="26" spans="2:7" ht="20.25" x14ac:dyDescent="0.3">
      <c r="B26" s="239" t="s">
        <v>298</v>
      </c>
      <c r="C26" s="239"/>
      <c r="D26" s="63">
        <v>7011171.6200000001</v>
      </c>
      <c r="E26" s="68"/>
      <c r="F26" s="69"/>
      <c r="G26" s="5"/>
    </row>
    <row r="27" spans="2:7" ht="20.25" x14ac:dyDescent="0.3">
      <c r="B27" s="70" t="s">
        <v>299</v>
      </c>
      <c r="C27" s="71"/>
      <c r="D27" s="72">
        <v>2237415</v>
      </c>
      <c r="E27" s="73">
        <f>+D26-D27</f>
        <v>4773756.62</v>
      </c>
      <c r="F27" s="69"/>
      <c r="G27" s="5"/>
    </row>
    <row r="28" spans="2:7" ht="20.25" x14ac:dyDescent="0.3">
      <c r="B28" s="70"/>
      <c r="C28" s="74"/>
      <c r="D28" s="63"/>
      <c r="E28" s="73"/>
      <c r="F28" s="75"/>
      <c r="G28" s="5"/>
    </row>
    <row r="29" spans="2:7" ht="20.25" x14ac:dyDescent="0.3">
      <c r="B29" s="239" t="s">
        <v>300</v>
      </c>
      <c r="C29" s="239"/>
      <c r="D29" s="76">
        <f>8472299.35+5470.19</f>
        <v>8477769.5399999991</v>
      </c>
      <c r="E29" s="73"/>
      <c r="F29" s="77"/>
      <c r="G29" s="5"/>
    </row>
    <row r="30" spans="2:7" ht="20.25" x14ac:dyDescent="0.3">
      <c r="B30" s="70" t="s">
        <v>299</v>
      </c>
      <c r="C30" s="71"/>
      <c r="D30" s="72">
        <v>5785288.8600000003</v>
      </c>
      <c r="E30" s="73">
        <f>+D29-D30</f>
        <v>2692480.6799999988</v>
      </c>
      <c r="G30" s="5"/>
    </row>
    <row r="31" spans="2:7" ht="20.25" x14ac:dyDescent="0.3">
      <c r="B31" s="70"/>
      <c r="C31" s="71"/>
      <c r="D31" s="63"/>
      <c r="E31" s="73"/>
      <c r="G31" s="5"/>
    </row>
    <row r="32" spans="2:7" ht="20.25" x14ac:dyDescent="0.3">
      <c r="B32" s="78" t="s">
        <v>301</v>
      </c>
      <c r="C32" s="71"/>
      <c r="D32" s="63">
        <v>639187.87</v>
      </c>
      <c r="E32" s="73"/>
      <c r="F32" s="75"/>
      <c r="G32" s="5"/>
    </row>
    <row r="33" spans="2:7" ht="20.25" x14ac:dyDescent="0.3">
      <c r="B33" s="70" t="s">
        <v>299</v>
      </c>
      <c r="C33" s="71"/>
      <c r="D33" s="72">
        <v>104216.43</v>
      </c>
      <c r="E33" s="73">
        <f>+D32-D33</f>
        <v>534971.43999999994</v>
      </c>
      <c r="F33" s="75"/>
      <c r="G33" s="5"/>
    </row>
    <row r="34" spans="2:7" ht="20.25" x14ac:dyDescent="0.3">
      <c r="B34" s="70"/>
      <c r="C34" s="71"/>
      <c r="D34" s="76"/>
      <c r="E34" s="73"/>
      <c r="F34" s="75"/>
      <c r="G34" s="5"/>
    </row>
    <row r="35" spans="2:7" ht="20.25" x14ac:dyDescent="0.3">
      <c r="B35" s="78" t="s">
        <v>354</v>
      </c>
      <c r="C35" s="71"/>
      <c r="D35" s="63"/>
      <c r="E35" s="198">
        <v>3922.77</v>
      </c>
      <c r="F35" s="75"/>
      <c r="G35" s="5"/>
    </row>
    <row r="36" spans="2:7" ht="26.25" customHeight="1" x14ac:dyDescent="0.3">
      <c r="B36" s="207" t="s">
        <v>302</v>
      </c>
      <c r="C36" s="64"/>
      <c r="D36" s="79"/>
      <c r="E36" s="68">
        <f>SUM(E27:E35)</f>
        <v>8005131.5099999979</v>
      </c>
      <c r="F36" s="75"/>
      <c r="G36" s="5"/>
    </row>
    <row r="37" spans="2:7" ht="21" thickBot="1" x14ac:dyDescent="0.35">
      <c r="B37" s="207" t="s">
        <v>303</v>
      </c>
      <c r="C37" s="64"/>
      <c r="D37" s="80"/>
      <c r="E37" s="81">
        <f>+E21+E36</f>
        <v>10674794.859999998</v>
      </c>
      <c r="G37" s="5"/>
    </row>
    <row r="38" spans="2:7" ht="21" thickTop="1" x14ac:dyDescent="0.3">
      <c r="B38" s="207"/>
      <c r="C38" s="64"/>
      <c r="D38" s="79"/>
      <c r="E38" s="82"/>
      <c r="G38" s="5"/>
    </row>
    <row r="39" spans="2:7" ht="19.5" x14ac:dyDescent="0.3">
      <c r="B39" s="207" t="s">
        <v>304</v>
      </c>
      <c r="C39" s="64"/>
      <c r="D39" s="83"/>
      <c r="E39" s="84"/>
      <c r="F39" s="85"/>
      <c r="G39" s="5"/>
    </row>
    <row r="40" spans="2:7" ht="19.5" x14ac:dyDescent="0.3">
      <c r="B40" s="207"/>
      <c r="C40" s="64"/>
      <c r="D40" s="207"/>
      <c r="E40" s="131"/>
      <c r="G40" s="5"/>
    </row>
    <row r="41" spans="2:7" ht="19.5" x14ac:dyDescent="0.3">
      <c r="B41" s="207" t="s">
        <v>305</v>
      </c>
      <c r="C41" s="64"/>
      <c r="D41" s="207"/>
      <c r="E41" s="56"/>
      <c r="G41" s="5"/>
    </row>
    <row r="42" spans="2:7" ht="24.75" x14ac:dyDescent="0.3">
      <c r="B42" s="57" t="s">
        <v>306</v>
      </c>
      <c r="C42" s="62"/>
      <c r="D42" s="57"/>
      <c r="E42" s="86">
        <v>140022.29</v>
      </c>
      <c r="G42" s="5"/>
    </row>
    <row r="43" spans="2:7" ht="20.25" x14ac:dyDescent="0.3">
      <c r="B43" s="207" t="s">
        <v>307</v>
      </c>
      <c r="C43" s="64"/>
      <c r="D43" s="207"/>
      <c r="E43" s="68"/>
      <c r="G43" s="5"/>
    </row>
    <row r="44" spans="2:7" ht="20.25" x14ac:dyDescent="0.3">
      <c r="B44" s="207" t="s">
        <v>308</v>
      </c>
      <c r="C44" s="64"/>
      <c r="D44" s="207"/>
      <c r="E44" s="68">
        <f>+E42</f>
        <v>140022.29</v>
      </c>
      <c r="G44" s="5"/>
    </row>
    <row r="45" spans="2:7" ht="20.25" x14ac:dyDescent="0.3">
      <c r="B45" s="207" t="s">
        <v>309</v>
      </c>
      <c r="C45" s="64"/>
      <c r="D45" s="207"/>
      <c r="E45" s="87">
        <f>+E43+E44</f>
        <v>140022.29</v>
      </c>
      <c r="G45" s="5"/>
    </row>
    <row r="46" spans="2:7" ht="20.25" x14ac:dyDescent="0.3">
      <c r="B46" s="207"/>
      <c r="C46" s="64"/>
      <c r="D46" s="207"/>
      <c r="E46" s="82"/>
      <c r="G46" s="5"/>
    </row>
    <row r="47" spans="2:7" ht="20.25" x14ac:dyDescent="0.3">
      <c r="B47" s="207" t="s">
        <v>310</v>
      </c>
      <c r="C47" s="64"/>
      <c r="D47" s="207"/>
      <c r="E47" s="68"/>
      <c r="G47" s="5"/>
    </row>
    <row r="48" spans="2:7" ht="20.25" x14ac:dyDescent="0.3">
      <c r="B48" s="57" t="s">
        <v>311</v>
      </c>
      <c r="C48" s="88"/>
      <c r="D48" s="57"/>
      <c r="E48" s="89">
        <f>+E37-E45</f>
        <v>10534772.569999998</v>
      </c>
      <c r="G48" s="5"/>
    </row>
    <row r="49" spans="1:9" ht="20.25" x14ac:dyDescent="0.3">
      <c r="B49" s="207" t="s">
        <v>312</v>
      </c>
      <c r="C49" s="64"/>
      <c r="D49" s="207"/>
      <c r="E49" s="90">
        <f>SUM(E48:E48)</f>
        <v>10534772.569999998</v>
      </c>
      <c r="G49" s="5"/>
    </row>
    <row r="50" spans="1:9" ht="21" thickBot="1" x14ac:dyDescent="0.35">
      <c r="B50" s="207" t="s">
        <v>313</v>
      </c>
      <c r="C50" s="64"/>
      <c r="D50" s="207"/>
      <c r="E50" s="91">
        <f>+E45+E49</f>
        <v>10674794.859999998</v>
      </c>
      <c r="G50" s="5"/>
    </row>
    <row r="51" spans="1:9" ht="20.25" thickTop="1" x14ac:dyDescent="0.3">
      <c r="B51" s="207"/>
      <c r="C51" s="207"/>
      <c r="D51" s="207"/>
      <c r="E51" s="92"/>
      <c r="G51" s="5"/>
    </row>
    <row r="52" spans="1:9" ht="19.5" x14ac:dyDescent="0.3">
      <c r="B52" s="207"/>
      <c r="C52" s="207"/>
      <c r="D52" s="207"/>
      <c r="E52" s="84"/>
      <c r="G52" s="5"/>
    </row>
    <row r="53" spans="1:9" ht="16.5" x14ac:dyDescent="0.25">
      <c r="B53" s="207"/>
      <c r="C53" s="207"/>
      <c r="D53" s="207"/>
      <c r="E53" s="84"/>
    </row>
    <row r="54" spans="1:9" ht="16.5" x14ac:dyDescent="0.25">
      <c r="B54" s="207"/>
      <c r="C54" s="207"/>
      <c r="D54" s="207"/>
      <c r="E54" s="84"/>
    </row>
    <row r="55" spans="1:9" ht="16.5" x14ac:dyDescent="0.25">
      <c r="B55" s="207"/>
      <c r="C55" s="207"/>
      <c r="D55" s="207"/>
      <c r="E55" s="84"/>
    </row>
    <row r="56" spans="1:9" ht="16.5" x14ac:dyDescent="0.25">
      <c r="B56" s="207"/>
      <c r="C56" s="207"/>
      <c r="D56" s="207"/>
      <c r="E56" s="84"/>
    </row>
    <row r="57" spans="1:9" ht="16.5" x14ac:dyDescent="0.25">
      <c r="B57" s="207"/>
      <c r="C57" s="207"/>
      <c r="D57" s="207"/>
      <c r="E57" s="84"/>
    </row>
    <row r="58" spans="1:9" s="95" customFormat="1" ht="19.5" customHeight="1" x14ac:dyDescent="0.25">
      <c r="A58" s="124" t="s">
        <v>336</v>
      </c>
      <c r="C58" s="126" t="s">
        <v>338</v>
      </c>
      <c r="E58" s="126" t="s">
        <v>350</v>
      </c>
      <c r="F58" s="127"/>
      <c r="H58" s="93"/>
    </row>
    <row r="59" spans="1:9" s="95" customFormat="1" ht="19.5" x14ac:dyDescent="0.3">
      <c r="A59" s="125" t="s">
        <v>337</v>
      </c>
      <c r="C59" s="128" t="s">
        <v>340</v>
      </c>
      <c r="E59" s="128" t="s">
        <v>348</v>
      </c>
      <c r="F59" s="127"/>
      <c r="H59" s="93"/>
      <c r="I59" s="93"/>
    </row>
    <row r="60" spans="1:9" customFormat="1" ht="19.5" customHeight="1" x14ac:dyDescent="0.25">
      <c r="A60" s="129" t="s">
        <v>339</v>
      </c>
      <c r="B60" s="93"/>
      <c r="C60" s="130" t="s">
        <v>314</v>
      </c>
      <c r="D60" s="1"/>
      <c r="E60" s="130" t="s">
        <v>349</v>
      </c>
      <c r="F60" s="127"/>
      <c r="G60" s="1"/>
      <c r="H60" s="1"/>
      <c r="I60" s="1"/>
    </row>
    <row r="61" spans="1:9" customFormat="1" ht="19.5" x14ac:dyDescent="0.3">
      <c r="A61" s="1"/>
      <c r="B61" s="94"/>
      <c r="C61" s="94"/>
      <c r="D61" s="5"/>
      <c r="E61" s="94"/>
      <c r="F61" s="5"/>
      <c r="G61" s="5"/>
      <c r="H61" s="1"/>
      <c r="I61" s="1"/>
    </row>
    <row r="62" spans="1:9" customFormat="1" ht="31.5" customHeight="1" x14ac:dyDescent="0.25">
      <c r="A62" s="1"/>
      <c r="B62" s="96"/>
      <c r="C62" s="96"/>
      <c r="D62" s="1"/>
      <c r="E62" s="96"/>
      <c r="F62" s="1"/>
      <c r="G62" s="1"/>
      <c r="H62" s="1"/>
      <c r="I62" s="1"/>
    </row>
    <row r="63" spans="1:9" ht="17.25" thickBot="1" x14ac:dyDescent="0.3">
      <c r="B63" s="97"/>
      <c r="C63" s="97"/>
      <c r="D63" s="97"/>
      <c r="E63" s="98"/>
      <c r="F63" s="99"/>
    </row>
    <row r="64" spans="1:9" ht="16.5" customHeight="1" x14ac:dyDescent="0.25">
      <c r="B64" s="240" t="s">
        <v>315</v>
      </c>
      <c r="C64" s="240"/>
      <c r="D64" s="240"/>
      <c r="E64" s="240"/>
      <c r="F64" s="240"/>
    </row>
    <row r="65" spans="2:6" x14ac:dyDescent="0.25">
      <c r="B65" s="241" t="s">
        <v>316</v>
      </c>
      <c r="C65" s="241"/>
      <c r="D65" s="241"/>
      <c r="E65" s="241"/>
      <c r="F65" s="241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F8637B73-8D1A-4CEE-99E3-239AC7A29116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Inven almacen Enero-Marzo 2022</vt:lpstr>
      <vt:lpstr>CUENTAS X PAGAR FEBRERO 2022</vt:lpstr>
      <vt:lpstr>Inventario almacen Enero-Marzo</vt:lpstr>
      <vt:lpstr>RELACION INGRESO FEBRERO 2022</vt:lpstr>
      <vt:lpstr>ESTADO DE SITUACION FEBRERO2022</vt:lpstr>
      <vt:lpstr>'CUENTAS X PAGAR FEBRERO 2022'!Área_de_impresión</vt:lpstr>
      <vt:lpstr>'ESTADO DE SITUACION FEBRERO2022'!Área_de_impresión</vt:lpstr>
      <vt:lpstr>'Inven almacen Enero-Marzo 2022'!Área_de_impresión</vt:lpstr>
      <vt:lpstr>'Inventario almacen Enero-Marzo'!Área_de_impresión</vt:lpstr>
      <vt:lpstr>'RELACION INGRESO FEBRERO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2022-02-09T19:34:48Z</cp:lastPrinted>
  <dcterms:created xsi:type="dcterms:W3CDTF">2021-07-27T16:08:42Z</dcterms:created>
  <dcterms:modified xsi:type="dcterms:W3CDTF">2022-03-15T17:55:12Z</dcterms:modified>
</cp:coreProperties>
</file>