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8 AGOSTO 2021\"/>
    </mc:Choice>
  </mc:AlternateContent>
  <xr:revisionPtr revIDLastSave="0" documentId="8_{6563B79C-3ADD-43E2-8A6F-17246EC76368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Bienes Almacen Julio-Septiembr " sheetId="10" r:id="rId1"/>
    <sheet name="INGRESOS Y EGRESOS AGOSTO" sheetId="11" r:id="rId2"/>
    <sheet name="CxP AGOSTO 2021" sheetId="12" r:id="rId3"/>
    <sheet name="ESTADO DE SITUACION AGOSTO 2021" sheetId="13" r:id="rId4"/>
  </sheets>
  <externalReferences>
    <externalReference r:id="rId5"/>
  </externalReferences>
  <definedNames>
    <definedName name="_xlnm._FilterDatabase" localSheetId="0" hidden="1">'Bienes Almacen Julio-Septiembr '!$A$12:$G$268</definedName>
    <definedName name="_xlnm._FilterDatabase" localSheetId="1" hidden="1">'INGRESOS Y EGRESOS AGOSTO'!$F$14:$H$76</definedName>
    <definedName name="_xlnm.Print_Area" localSheetId="0">'Bienes Almacen Julio-Septiembr '!$A$1:$I$280</definedName>
    <definedName name="_xlnm.Print_Area" localSheetId="2">'CxP AGOSTO 2021'!$A$1:$R$57</definedName>
    <definedName name="_xlnm.Print_Area" localSheetId="3">'ESTADO DE SITUACION AGOSTO 2021'!$A$1:$G$67</definedName>
    <definedName name="_xlnm.Print_Area" localSheetId="1">'INGRESOS Y EGRESOS AGOSTO'!$B$1:$H$88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2" l="1"/>
  <c r="O15" i="12" l="1"/>
  <c r="R13" i="12" l="1"/>
  <c r="E45" i="13"/>
  <c r="E46" i="13" s="1"/>
  <c r="E34" i="13"/>
  <c r="D29" i="13"/>
  <c r="E30" i="13" s="1"/>
  <c r="E27" i="13"/>
  <c r="E37" i="13" s="1"/>
  <c r="E18" i="13"/>
  <c r="E21" i="13" s="1"/>
  <c r="Q15" i="12"/>
  <c r="P15" i="12"/>
  <c r="N15" i="12"/>
  <c r="M15" i="12"/>
  <c r="I13" i="12"/>
  <c r="R12" i="12"/>
  <c r="R15" i="12" s="1"/>
  <c r="G76" i="11"/>
  <c r="F76" i="11"/>
  <c r="H15" i="11"/>
  <c r="E38" i="13" l="1"/>
  <c r="E49" i="13" s="1"/>
  <c r="E50" i="13" s="1"/>
  <c r="E51" i="13" s="1"/>
  <c r="H76" i="11"/>
  <c r="H16" i="1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I267" i="10" l="1"/>
  <c r="G267" i="10"/>
  <c r="I266" i="10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I157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I268" i="10" s="1"/>
  <c r="G13" i="10"/>
  <c r="G268" i="10" l="1"/>
</calcChain>
</file>

<file path=xl/sharedStrings.xml><?xml version="1.0" encoding="utf-8"?>
<sst xmlns="http://schemas.openxmlformats.org/spreadsheetml/2006/main" count="995" uniqueCount="697">
  <si>
    <t>APROBADO POR</t>
  </si>
  <si>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</si>
  <si>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</si>
  <si>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</si>
  <si>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</si>
  <si>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</si>
  <si>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</si>
  <si>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</si>
  <si>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</si>
  <si>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</si>
  <si>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</si>
  <si>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</si>
  <si>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</si>
  <si>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</si>
  <si>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</si>
  <si>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</si>
  <si>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</si>
  <si>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</si>
  <si>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</si>
  <si>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</si>
  <si>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</si>
  <si>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</si>
  <si>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</si>
  <si>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</si>
  <si>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</si>
  <si>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</si>
  <si>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</si>
  <si>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</si>
  <si>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</si>
  <si>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</si>
  <si>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</si>
  <si>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</si>
  <si>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</si>
  <si>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</si>
  <si>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</si>
  <si>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</si>
  <si>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</si>
  <si>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</si>
  <si>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</si>
  <si>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</si>
  <si>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</si>
  <si>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</si>
  <si>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</si>
  <si>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</si>
  <si>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</si>
  <si>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</si>
  <si>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</si>
  <si>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</si>
  <si>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</si>
  <si>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</si>
  <si>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</si>
  <si>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</si>
  <si>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</si>
  <si>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</si>
  <si>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</si>
  <si>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</si>
  <si>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</si>
  <si>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</si>
  <si>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</si>
  <si>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</si>
  <si>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</si>
  <si>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</si>
  <si>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</si>
  <si>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</si>
  <si>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</si>
  <si>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</si>
  <si>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</si>
  <si>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</si>
  <si>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</si>
  <si>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</si>
  <si>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</si>
  <si>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</si>
  <si>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</si>
  <si>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</si>
  <si>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</si>
  <si>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</si>
  <si>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</si>
  <si>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</si>
  <si>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</si>
  <si>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</si>
  <si>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</si>
  <si>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</si>
  <si>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</si>
  <si>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</si>
  <si>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</si>
  <si>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</si>
  <si>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</si>
  <si>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</si>
  <si>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</si>
  <si>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</si>
  <si>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</si>
  <si>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</si>
  <si>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</si>
  <si>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</si>
  <si>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</si>
  <si>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</si>
  <si>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</si>
  <si>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</si>
  <si>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</si>
  <si>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</si>
  <si>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</si>
  <si>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</si>
  <si>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</si>
  <si>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</si>
  <si>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</si>
  <si>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</si>
  <si>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</si>
  <si>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</si>
  <si>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</si>
  <si>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</si>
  <si>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</si>
  <si>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</si>
  <si>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</si>
  <si>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</si>
  <si>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</si>
  <si>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</si>
  <si>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</si>
  <si>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</si>
  <si>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</si>
  <si>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</si>
  <si>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</si>
  <si>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</si>
  <si>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</si>
  <si>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</si>
  <si>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</si>
  <si>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</si>
  <si>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</si>
  <si>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</si>
  <si>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</si>
  <si>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</si>
  <si>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</si>
  <si>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</si>
  <si>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</si>
  <si>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</si>
  <si>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</si>
  <si>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</si>
  <si>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</si>
  <si>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</si>
  <si>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</si>
  <si>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</si>
  <si>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</si>
  <si>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</si>
  <si>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</si>
  <si>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</si>
  <si>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</si>
  <si>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</si>
  <si>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</si>
  <si>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</si>
  <si>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</si>
  <si>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</si>
  <si>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</si>
  <si>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</si>
  <si>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</si>
  <si>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</si>
  <si>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</si>
  <si>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</si>
  <si>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</si>
  <si>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</si>
  <si>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</si>
  <si>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</si>
  <si>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</si>
  <si>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</si>
  <si>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</si>
  <si>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</si>
  <si>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</si>
  <si>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</si>
  <si>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</si>
  <si>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</si>
  <si>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</si>
  <si>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</si>
  <si>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</si>
  <si>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</si>
  <si>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</si>
  <si>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</si>
  <si>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</si>
  <si>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</si>
  <si>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</si>
  <si>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</si>
  <si>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</si>
  <si>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</si>
  <si>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</si>
  <si>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</si>
  <si>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</si>
  <si>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</si>
  <si>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</si>
  <si>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</si>
  <si>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</si>
  <si>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</si>
  <si>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</si>
  <si>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</si>
  <si>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</si>
  <si>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</si>
  <si>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</si>
  <si>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</si>
  <si>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</si>
  <si>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</si>
  <si>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</si>
  <si>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</si>
  <si>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</si>
  <si>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</si>
  <si>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</si>
  <si>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</si>
  <si>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</si>
  <si>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</si>
  <si>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</si>
  <si>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</si>
  <si>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</si>
  <si>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</si>
  <si>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</si>
  <si>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</si>
  <si>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</si>
  <si>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</si>
  <si>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</si>
  <si>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</si>
  <si>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</si>
  <si>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</si>
  <si>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</si>
  <si>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</si>
  <si>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</si>
  <si>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</si>
  <si>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</si>
  <si>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</si>
  <si>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</si>
  <si>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</si>
  <si>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</si>
  <si>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</si>
  <si>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</si>
  <si>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</si>
  <si>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</si>
  <si>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</si>
  <si>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</si>
  <si>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</si>
  <si>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</si>
  <si>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</si>
  <si>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</si>
  <si>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</si>
  <si>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</si>
  <si>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</si>
  <si>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</si>
  <si>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</si>
  <si>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</si>
  <si>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</si>
  <si>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</si>
  <si>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</si>
  <si>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</si>
  <si>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</si>
  <si>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</si>
  <si>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</si>
  <si>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</si>
  <si>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</si>
  <si>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</si>
  <si>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</si>
  <si>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</si>
  <si>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</si>
  <si>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</si>
  <si>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</si>
  <si>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</si>
  <si>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</si>
  <si>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</si>
  <si>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</si>
  <si>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</si>
  <si>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</si>
  <si>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</si>
  <si>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</si>
  <si>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</si>
  <si>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</si>
  <si>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</si>
  <si>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</si>
  <si>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</si>
  <si>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</si>
  <si>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</si>
  <si>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</si>
  <si>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</si>
  <si>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</si>
  <si>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</si>
  <si>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</si>
  <si>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</si>
  <si>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</si>
  <si>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</si>
  <si>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</si>
  <si>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</si>
  <si>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</si>
  <si>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</si>
  <si>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</si>
  <si>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</si>
  <si>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</si>
  <si>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</si>
  <si>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</si>
  <si>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</si>
  <si>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</si>
  <si>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</si>
  <si>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</si>
  <si>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</si>
  <si>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</si>
  <si>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</si>
  <si>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</si>
  <si>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</si>
  <si>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</si>
  <si>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</si>
  <si>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</si>
  <si>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</si>
  <si>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</si>
  <si>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</si>
  <si>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</si>
  <si>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</si>
  <si>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</si>
  <si>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</si>
  <si>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</si>
  <si>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</si>
  <si>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</si>
  <si>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</si>
  <si>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</si>
  <si>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</si>
  <si>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</si>
  <si>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</si>
  <si>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</si>
  <si>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</si>
  <si>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</si>
  <si>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</si>
  <si>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</si>
  <si>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</si>
  <si>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</si>
  <si>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</si>
  <si>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</si>
  <si>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</si>
  <si>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</si>
  <si>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</si>
  <si>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</si>
  <si>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</si>
  <si>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</si>
  <si>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</si>
  <si>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</si>
  <si>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</si>
  <si>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</si>
  <si>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</si>
  <si>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</si>
  <si>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</si>
  <si>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</si>
  <si>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</si>
  <si>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</si>
  <si>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</si>
  <si>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</si>
  <si>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</si>
  <si>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</si>
  <si>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</si>
  <si>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</si>
  <si>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</si>
  <si>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</si>
  <si>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</si>
  <si>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</si>
  <si>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</si>
  <si>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</si>
  <si>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</si>
  <si>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</si>
  <si>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</si>
  <si>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</si>
  <si>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</si>
  <si>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</si>
  <si>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</si>
  <si>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</si>
  <si>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</si>
  <si>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</si>
  <si>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</si>
  <si>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</si>
  <si>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</si>
  <si>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</si>
  <si>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</si>
  <si>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</si>
  <si>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</si>
  <si>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</si>
  <si>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</si>
  <si>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</si>
  <si>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</si>
  <si>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</si>
  <si>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</si>
  <si>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</si>
  <si>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</si>
  <si>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</si>
  <si>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</si>
  <si>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</si>
  <si>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</si>
  <si>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</si>
  <si>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</si>
  <si>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</si>
  <si>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</si>
  <si>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</si>
  <si>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</si>
  <si>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</si>
  <si>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</si>
  <si>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</si>
  <si>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</si>
  <si>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</si>
  <si>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</si>
  <si>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</si>
  <si>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</si>
  <si>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</si>
  <si>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</si>
  <si>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</si>
  <si>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</si>
  <si>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</si>
  <si>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</si>
  <si>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</si>
  <si>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</si>
  <si>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</si>
  <si>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</si>
  <si>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</si>
  <si>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</si>
  <si>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</si>
  <si>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</si>
  <si>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</si>
  <si>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</si>
  <si>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</si>
  <si>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</si>
  <si>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</si>
  <si>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</si>
  <si>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</si>
  <si>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</si>
  <si>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</si>
  <si>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</si>
  <si>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</si>
  <si>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</si>
  <si>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</si>
  <si>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</si>
  <si>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</si>
  <si>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</si>
  <si>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</si>
  <si>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</si>
  <si>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</si>
  <si>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</si>
  <si>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</si>
  <si>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</si>
  <si>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</si>
  <si>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</si>
  <si>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</si>
  <si>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</si>
  <si>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</si>
  <si>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</si>
  <si>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</si>
  <si>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</si>
  <si>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</si>
  <si>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</si>
  <si>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</si>
  <si>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</si>
  <si>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</si>
  <si>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</si>
  <si>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</si>
  <si>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</si>
  <si>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</si>
  <si>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</si>
  <si>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</si>
  <si>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</si>
  <si>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</si>
  <si>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</si>
  <si>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</si>
  <si>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</si>
  <si>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</si>
  <si>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</si>
  <si>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</si>
  <si>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</si>
  <si>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</si>
  <si>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</si>
  <si>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</si>
  <si>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</si>
  <si>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</si>
  <si>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</si>
  <si>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</si>
  <si>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</si>
  <si>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</si>
  <si>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</si>
  <si>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</si>
  <si>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</si>
  <si>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</si>
  <si>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</si>
  <si>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</si>
  <si>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</si>
  <si>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</si>
  <si>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</si>
  <si>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</si>
  <si>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</si>
  <si>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</si>
  <si>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</si>
  <si>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</si>
  <si>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</si>
  <si>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</si>
  <si>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</si>
  <si>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</si>
  <si>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</si>
  <si>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</si>
  <si>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</si>
  <si>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</si>
  <si>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</si>
  <si>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</si>
  <si>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</si>
  <si>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</si>
  <si>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</si>
  <si>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</si>
  <si>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</si>
  <si>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</si>
  <si>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</si>
  <si>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</si>
  <si>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</si>
  <si>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</si>
  <si>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</si>
  <si>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</si>
  <si>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</si>
  <si>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</si>
  <si>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</si>
  <si>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</si>
  <si>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</si>
  <si>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</si>
  <si>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</si>
  <si>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</si>
  <si>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</si>
  <si>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</si>
  <si>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</si>
  <si>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</si>
  <si>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</si>
  <si>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</si>
  <si>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</si>
  <si>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</si>
  <si>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</si>
  <si>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</si>
  <si>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</si>
  <si>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</si>
  <si>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</si>
  <si>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</si>
  <si>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</si>
  <si>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</si>
  <si>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</si>
  <si>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</si>
  <si>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</si>
  <si>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</si>
  <si>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</si>
  <si>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</si>
  <si>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</si>
  <si>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</si>
  <si>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</si>
  <si>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</si>
  <si>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</si>
  <si>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</si>
  <si>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</si>
  <si>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</si>
  <si>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</si>
  <si>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</si>
  <si>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</si>
  <si>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</si>
  <si>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</si>
  <si>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</si>
  <si>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</si>
  <si>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</si>
  <si>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</si>
  <si>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</si>
  <si>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</si>
  <si>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</si>
  <si>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</si>
  <si>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</si>
  <si>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</si>
  <si>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</si>
  <si>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</si>
  <si>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</si>
  <si>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</si>
  <si>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</si>
  <si>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</si>
  <si>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</si>
  <si>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</si>
  <si>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</si>
  <si>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</si>
  <si>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</si>
  <si>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>362</t>
  </si>
  <si>
    <t xml:space="preserve"> B1500004307 B1500004441 B150000458.</t>
  </si>
  <si>
    <t>Corporación Estatal de Radio y Televisión (CERTV)</t>
  </si>
  <si>
    <t>PAGO RTVD DEL 10% PRESUPUESTO DE PUBLICIDAD DE ACUERDO A LA LEY 134-03 ABRIL, MAYO Y JUNIO 2021</t>
  </si>
  <si>
    <t>2.2.2.1.01</t>
  </si>
  <si>
    <t>313</t>
  </si>
  <si>
    <t>B1500000152</t>
  </si>
  <si>
    <t>GOBERNACION PROVINCIAL SANTIAGO</t>
  </si>
  <si>
    <t>SERVICIOS DE MANTENIMIENTO OFICINA CCDF SANTIAGO CORESPONDIENTES A LOS MESES DESDE SEPTIEMBRE 2020 HASTA ABRIL 2021.</t>
  </si>
  <si>
    <t>2.2.7.1.01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</si>
  <si>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</si>
  <si>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</si>
  <si>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</si>
  <si>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</si>
  <si>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</si>
  <si>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</si>
  <si>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</si>
  <si>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</si>
  <si>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</si>
  <si>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</si>
  <si>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</si>
  <si>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</si>
  <si>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</si>
  <si>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</si>
  <si>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</si>
  <si>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</si>
  <si>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</si>
  <si>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</si>
  <si>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</si>
  <si>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</si>
  <si>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</si>
  <si>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</si>
  <si>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</si>
  <si>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</si>
  <si>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</si>
  <si>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</si>
  <si>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  Deyanira Fernández</t>
  </si>
  <si>
    <t xml:space="preserve">                               Crismairi Rodríguez</t>
  </si>
  <si>
    <t xml:space="preserve">              Enc. de Division de Contabilidad</t>
  </si>
  <si>
    <t xml:space="preserve">                   Enc. Administrativo y Financiero</t>
  </si>
  <si>
    <t xml:space="preserve">              PREPARADO POR</t>
  </si>
  <si>
    <t xml:space="preserve">                                 APROBADO POR</t>
  </si>
  <si>
    <t>Correspondiente al 3er Trimestre del 01 de Julio al 30 de Septiembre del 2021</t>
  </si>
  <si>
    <t>Del 01 al 31 DE AGOSTO del 2021</t>
  </si>
  <si>
    <t>CONTRIBUCION ECONOIMIA REF. CK-4372</t>
  </si>
  <si>
    <t>TRASFERENCIA RECIBIDA REF. 202210011843453 No. R-5555</t>
  </si>
  <si>
    <t>TRASFERENCIA RECIBIDA REF. 4524000030094 No. R-5556</t>
  </si>
  <si>
    <t>TRASFERENCIA RECIBIDA REF. 4524000030095 No. R-5557</t>
  </si>
  <si>
    <t>TRASFERENCIA RECIBIDA REF. 4524000030096 No. R-5558</t>
  </si>
  <si>
    <t>DEPOSITO RECIBIDO REF. 240448926 No. R-5559</t>
  </si>
  <si>
    <t>TRASFERENCIA RECIBIDA REF. 4524000010106 No. R-5560</t>
  </si>
  <si>
    <t>TRASFERENCIA RECIBIDA REF. 4524000010105 No. R-5561</t>
  </si>
  <si>
    <t>TRASFERENCIA RECIBIDA REF. 4524000010171 No. R-5562</t>
  </si>
  <si>
    <t>REEMBOLSO GASTOS INCURRIDOS  REF. NO. 24074774318</t>
  </si>
  <si>
    <t>GASTOS INCURRIDOS ALMUERZO CCDF REF. NO. 24074801003</t>
  </si>
  <si>
    <t>R-5563 NULO</t>
  </si>
  <si>
    <t>TRASFERENCIA RECIBIDA REF. 24074919635 No. R-5564</t>
  </si>
  <si>
    <t>TRASFERENCIA RECIBIDA REF. 4524000010131 No. R-5565</t>
  </si>
  <si>
    <t>TRASFERENCIA RECIBIDA REF. 202210011966350 No. R-5566</t>
  </si>
  <si>
    <t>TRASFERENCIA RECIBIDA REF. 4524000030056 No. R-5567</t>
  </si>
  <si>
    <t>TRASFERENCIA RECIBIDA REF. 4524000030057 No. R-5568</t>
  </si>
  <si>
    <t>PAGO SERVICIOS DE IMPRESIÓN FULL COLOR REF. 24082935344</t>
  </si>
  <si>
    <t>PAGO SERVICIOS DE IMPRESIÓN SATINADO REF. 24082975030</t>
  </si>
  <si>
    <t>R-5569 NULO</t>
  </si>
  <si>
    <t>TRASFERENCIA RECIBIDA REF. 4524000030057 No. R-5570</t>
  </si>
  <si>
    <t>TRASFERENCIA RECIBIDA REF. 4524000030058 No. R-5571</t>
  </si>
  <si>
    <t>PAGO CONSULTORIA EXTERNA  REF. 24088251983</t>
  </si>
  <si>
    <t>PAGO SERVICIOS BASICOS CEDE REGIONAL NORTE REF. 24088256611</t>
  </si>
  <si>
    <t>PAGO DE VIATICOS REF.24108184763</t>
  </si>
  <si>
    <t>COLABORACIÓN ACTIVIDAD VOCES FRONTERIZAS</t>
  </si>
  <si>
    <t>TRASFERENCIA RECIBIDA REF. 4524000010413 No. R-5572</t>
  </si>
  <si>
    <t>PAGO DGII REF. NO.24108189838</t>
  </si>
  <si>
    <t>REPOSICIÓN CAJA  CHICA CK-4373</t>
  </si>
  <si>
    <t>R-5573-5574 NULO ERROR DE IMPRESIÓN</t>
  </si>
  <si>
    <t>TRASFERENCIA RECIBIDA REF. 202210012094046 No. R-5575</t>
  </si>
  <si>
    <t>TRASFERENCIA RECIBIDA REF. 4524000030091 No. R-5576</t>
  </si>
  <si>
    <t>TRASFERENCIA RECIBIDA REF. 4524000030092 No. R-5577</t>
  </si>
  <si>
    <t>TRASFERENCIA RECIBIDA REF.4524000010137 No. R-5578</t>
  </si>
  <si>
    <t>TRASFERENCIA RECIBIDA REF.4524000010138  No. R-5579</t>
  </si>
  <si>
    <t xml:space="preserve"> GASTOS INCURRIDOS LANZAMIENTO REVISTA REF.241414196</t>
  </si>
  <si>
    <t>TRASFERENCIA RECIBIDA REF. 4524000010149 No. R-5580</t>
  </si>
  <si>
    <t>R-5581 NULO ERROR DE IMPRESIÓN</t>
  </si>
  <si>
    <t>TRASFERENCIA RECIBIDA REF. 4524000030068 No. R-5582</t>
  </si>
  <si>
    <t>TRASFERENCIA RECIBIDA REF. 4524000010148 R-5583</t>
  </si>
  <si>
    <t>TRASFERENCIA RECIBIDA REF. 4524000010152 No. R-5584</t>
  </si>
  <si>
    <t>TRASFERENCIA RECIBIDA REF.4524000010151  No. R-5585</t>
  </si>
  <si>
    <t>TRASFERENCIA RECIBIDA REF. 4524000010150 No. R-5586</t>
  </si>
  <si>
    <t>REPOSICIÓN CAJA CHICA REGIONAL NORTE CK-4374</t>
  </si>
  <si>
    <t>TRASFERENCIA RECIBIDA REF.4524000030078 No. R-5587</t>
  </si>
  <si>
    <t>TRASFERENCIA RECIBIDA REF.4524000030079 No. R-5588</t>
  </si>
  <si>
    <t>TRASFERENCIA RECIBIDA REF. No. 4524000036380 R-5589</t>
  </si>
  <si>
    <t>PAGO DE VIATICOS REF. 24183294646</t>
  </si>
  <si>
    <t>PAGO DE VIATICOS REF. 24183302068</t>
  </si>
  <si>
    <t>PAGO DE VIATICOS REF. 924183302068</t>
  </si>
  <si>
    <t>CONTRIBUCION ECONOIMIA CK-4375</t>
  </si>
  <si>
    <t>COLECTOR IMPUESTOS INTERNO REF. 24207281828</t>
  </si>
  <si>
    <t>TRASFERENCIA RECIBIDA REF.4524000030091No.  R-5590</t>
  </si>
  <si>
    <t>TRASFERENCIA RECIBIDA REF.4524000010262 No.  R-5591</t>
  </si>
  <si>
    <t>TRASFERENCIA RECIBIDA REF. 4524000010263 No.R-5592</t>
  </si>
  <si>
    <t>TRASFERENCIA RECIBIDA REF.2022100123577 No.R-5593</t>
  </si>
  <si>
    <t>TRASFERENCIA RECIBIDA REF. 20221002358546 No.R-5594</t>
  </si>
  <si>
    <t>TRASFERENCIA RECIBIDA REF. 4524000030110 No.R-5595</t>
  </si>
  <si>
    <t>TRASFERENCIA RECIBIDA REF.4524000030111 No.R-5596</t>
  </si>
  <si>
    <t xml:space="preserve">Lic. Deyanira Fernández </t>
  </si>
  <si>
    <t>Lic. Crismairi Rodríguez</t>
  </si>
  <si>
    <t>Enc. Administrativo y Financiero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</si>
  <si>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</si>
  <si>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</si>
  <si>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31 DE AGOSTO 2021</t>
  </si>
  <si>
    <t>Lic.  Deyanira Fernández</t>
  </si>
  <si>
    <t xml:space="preserve">       Al 31 de Agosto del 2021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</si>
  <si>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</si>
  <si>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</si>
  <si>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</si>
  <si>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 Lic. Erodis Diaz</t>
  </si>
  <si>
    <t xml:space="preserve">                       APROBADO POR</t>
  </si>
  <si>
    <t xml:space="preserve">                   Director Ejecutivo</t>
  </si>
  <si>
    <t>FECHA FACTURA</t>
  </si>
  <si>
    <t xml:space="preserve">FECHA VENCIMIENTO </t>
  </si>
  <si>
    <t>ESTADO</t>
  </si>
  <si>
    <t>ATRASADO</t>
  </si>
  <si>
    <t>GULFSTEAM PETROLEUM DOMINICANA</t>
  </si>
  <si>
    <t>3</t>
  </si>
  <si>
    <t xml:space="preserve">                     Director Ejecutivo</t>
  </si>
  <si>
    <t xml:space="preserve">                         APROBADO POR</t>
  </si>
  <si>
    <t xml:space="preserve">                        Lic. Erodis Diaz</t>
  </si>
  <si>
    <t xml:space="preserve"> COMBUSTIBLE CORRESPONDIENTES A LOS MESES JUNIO, JULIO 2021 PARA EL USO DEL CCDF.  </t>
  </si>
  <si>
    <t>531</t>
  </si>
  <si>
    <t xml:space="preserve">B150001112 B150001136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</si>
</sst>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0" fontId="8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2" borderId="0" xfId="0" applyFont="1" applyFill="1"/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62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0" fontId="60" fillId="0" borderId="6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14" fontId="67" fillId="0" borderId="6" xfId="0" applyNumberFormat="1" applyFont="1" applyBorder="1" applyAlignment="1">
      <alignment horizontal="center" vertical="center"/>
    </xf>
    <xf numFmtId="0" fontId="65" fillId="0" borderId="0" xfId="0" applyFont="1"/>
    <xf numFmtId="0" fontId="60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64" fontId="61" fillId="0" borderId="0" xfId="0" applyNumberFormat="1" applyFont="1"/>
    <xf numFmtId="0" fontId="64" fillId="2" borderId="0" xfId="0" applyFont="1" applyFill="1"/>
    <xf numFmtId="0" fontId="5" fillId="2" borderId="0" xfId="0" applyFont="1" applyFill="1"/>
    <xf numFmtId="0" fontId="63" fillId="2" borderId="0" xfId="0" applyFont="1" applyFill="1"/>
    <xf numFmtId="0" fontId="5" fillId="2" borderId="0" xfId="0" applyFont="1" applyFill="1" applyAlignment="1">
      <alignment horizontal="center" wrapText="1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0" fontId="70" fillId="2" borderId="0" xfId="0" applyFont="1" applyFill="1" applyAlignment="1">
      <alignment horizontal="center"/>
    </xf>
    <xf numFmtId="0" fontId="70" fillId="2" borderId="23" xfId="0" applyFont="1" applyFill="1" applyBorder="1" applyAlignment="1">
      <alignment horizontal="center"/>
    </xf>
    <xf numFmtId="0" fontId="70" fillId="2" borderId="23" xfId="0" applyFont="1" applyFill="1" applyBorder="1" applyAlignment="1">
      <alignment vertical="center" wrapText="1"/>
    </xf>
    <xf numFmtId="0" fontId="70" fillId="2" borderId="23" xfId="0" applyFont="1" applyFill="1" applyBorder="1" applyAlignment="1">
      <alignment vertical="center"/>
    </xf>
    <xf numFmtId="0" fontId="72" fillId="2" borderId="0" xfId="0" applyFont="1" applyFill="1" applyAlignment="1">
      <alignment vertical="center"/>
    </xf>
    <xf numFmtId="0" fontId="75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7" fontId="31" fillId="0" borderId="6" xfId="8" applyFont="1" applyFill="1" applyBorder="1" applyAlignment="1">
      <alignment horizontal="center"/>
    </xf>
    <xf numFmtId="49" fontId="32" fillId="0" borderId="6" xfId="8" applyNumberFormat="1" applyFont="1" applyFill="1" applyBorder="1" applyAlignment="1">
      <alignment horizontal="center"/>
    </xf>
    <xf numFmtId="167" fontId="32" fillId="0" borderId="6" xfId="8" applyFont="1" applyFill="1" applyBorder="1" applyAlignment="1">
      <alignment horizontal="center"/>
    </xf>
    <xf numFmtId="167" fontId="31" fillId="0" borderId="6" xfId="8" applyFont="1" applyFill="1" applyBorder="1"/>
    <xf numFmtId="49" fontId="32" fillId="0" borderId="7" xfId="8" applyNumberFormat="1" applyFont="1" applyFill="1" applyBorder="1" applyAlignment="1">
      <alignment horizontal="center"/>
    </xf>
    <xf numFmtId="167" fontId="32" fillId="0" borderId="7" xfId="8" applyFont="1" applyFill="1" applyBorder="1" applyAlignment="1">
      <alignment horizontal="center"/>
    </xf>
    <xf numFmtId="49" fontId="32" fillId="0" borderId="8" xfId="8" applyNumberFormat="1" applyFont="1" applyFill="1" applyBorder="1" applyAlignment="1">
      <alignment horizontal="center"/>
    </xf>
    <xf numFmtId="167" fontId="32" fillId="0" borderId="8" xfId="8" applyFont="1" applyFill="1" applyBorder="1" applyAlignment="1">
      <alignment horizontal="center"/>
    </xf>
    <xf numFmtId="167" fontId="34" fillId="0" borderId="6" xfId="8" applyFont="1" applyFill="1" applyBorder="1"/>
    <xf numFmtId="167" fontId="34" fillId="0" borderId="6" xfId="8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51" fillId="2" borderId="0" xfId="0" applyFont="1" applyFill="1"/>
    <xf numFmtId="167" fontId="55" fillId="2" borderId="0" xfId="9" applyFont="1" applyFill="1" applyBorder="1"/>
    <xf numFmtId="167" fontId="60" fillId="2" borderId="0" xfId="9" applyFont="1" applyFill="1" applyBorder="1"/>
    <xf numFmtId="167" fontId="56" fillId="5" borderId="6" xfId="9" applyFont="1" applyFill="1" applyBorder="1" applyAlignment="1">
      <alignment horizontal="center" vertical="center" wrapText="1"/>
    </xf>
    <xf numFmtId="0" fontId="77" fillId="5" borderId="6" xfId="0" applyFont="1" applyFill="1" applyBorder="1" applyAlignment="1">
      <alignment horizontal="center" vertical="center" wrapText="1"/>
    </xf>
    <xf numFmtId="167" fontId="60" fillId="0" borderId="6" xfId="9" applyFont="1" applyBorder="1" applyAlignment="1">
      <alignment horizontal="center" vertical="center"/>
    </xf>
    <xf numFmtId="167" fontId="64" fillId="0" borderId="0" xfId="9" applyFont="1" applyFill="1" applyBorder="1"/>
    <xf numFmtId="167" fontId="63" fillId="2" borderId="0" xfId="9" applyFont="1" applyFill="1" applyBorder="1"/>
    <xf numFmtId="167" fontId="64" fillId="2" borderId="0" xfId="9" applyFont="1" applyFill="1" applyBorder="1" applyAlignment="1">
      <alignment vertical="center"/>
    </xf>
    <xf numFmtId="167" fontId="55" fillId="0" borderId="0" xfId="9" applyFont="1" applyFill="1" applyBorder="1"/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/>
    </xf>
    <xf numFmtId="167" fontId="64" fillId="0" borderId="0" xfId="5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3" fillId="2" borderId="0" xfId="0" applyFont="1" applyFill="1" applyAlignment="1"/>
    <xf numFmtId="0" fontId="34" fillId="5" borderId="6" xfId="0" applyFont="1" applyFill="1" applyBorder="1" applyAlignment="1">
      <alignment horizontal="center" vertical="center" wrapText="1"/>
    </xf>
    <xf numFmtId="43" fontId="60" fillId="0" borderId="6" xfId="1" applyFont="1" applyFill="1" applyBorder="1" applyAlignment="1">
      <alignment vertical="center"/>
    </xf>
    <xf numFmtId="43" fontId="60" fillId="0" borderId="6" xfId="1" applyFont="1" applyFill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71" fillId="2" borderId="24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0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47625</xdr:rowOff>
    </xdr:from>
    <xdr:to>
      <xdr:col>3</xdr:col>
      <xdr:colOff>2419350</xdr:colOff>
      <xdr:row>5</xdr:row>
      <xdr:rowOff>184981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071BF-3FC8-4E4A-AEF4-89C67B52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4762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B353D-9976-4FF9-9C11-67937AE4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7461B3C-EA6C-40CD-9B53-A1FB17B7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A1ACEF36-D329-48FD-9F96-C762E63A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5795803E-7710-4A02-8CCB-7F85C087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146BA8C-0943-4D52-A41B-C8EDB0D6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1279071</xdr:colOff>
      <xdr:row>0</xdr:row>
      <xdr:rowOff>0</xdr:rowOff>
    </xdr:from>
    <xdr:to>
      <xdr:col>9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AF8633-678C-4A15-B41C-E77733BD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49</xdr:row>
      <xdr:rowOff>231402</xdr:rowOff>
    </xdr:from>
    <xdr:to>
      <xdr:col>11</xdr:col>
      <xdr:colOff>764734</xdr:colOff>
      <xdr:row>52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0E75E9-079F-43F9-901D-E1E999D17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0" y="18862302"/>
          <a:ext cx="764734" cy="773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3B794-89E7-4DC2-AE8F-48D833AD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7020DD6-C87E-426F-A961-CA843010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0B49C26-FB42-427E-8C74-0EE9F5F8F28C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Hoja1"/>
      <sheetName val="ESTADO DE SITUACION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0">
          <cell r="H80">
            <v>2693418.4700000007</v>
          </cell>
        </row>
      </sheetData>
      <sheetData sheetId="7">
        <row r="76">
          <cell r="H76">
            <v>2808535.5500000007</v>
          </cell>
        </row>
      </sheetData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806E-CE71-4BFD-B866-E6C4C4F731E9}">
  <sheetPr>
    <pageSetUpPr fitToPage="1"/>
  </sheetPr>
  <dimension ref="A1:I279"/>
  <sheetViews>
    <sheetView showGridLines="0" view="pageBreakPreview" topLeftCell="A262" zoomScaleNormal="100" zoomScaleSheetLayoutView="100" workbookViewId="0">
      <selection activeCell="D271" sqref="D271"/>
    </sheetView>
  </sheetViews>
  <sheetFormatPr baseColWidth="10" defaultRowHeight="15" x14ac:dyDescent="0.25"/>
  <cols>
    <col min="1" max="1" width="16.85546875" style="31" customWidth="1"/>
    <col min="2" max="2" width="16.28515625" style="31" customWidth="1"/>
    <col min="3" max="3" width="15.85546875" style="63" customWidth="1"/>
    <col min="4" max="4" width="36.85546875" customWidth="1"/>
    <col min="5" max="5" width="14.42578125" customWidth="1"/>
    <col min="6" max="6" width="11.7109375" bestFit="1" customWidth="1"/>
    <col min="7" max="7" width="28.5703125" customWidth="1"/>
    <col min="8" max="8" width="12.7109375" customWidth="1"/>
    <col min="9" max="9" width="13.5703125" customWidth="1"/>
  </cols>
  <sheetData>
    <row r="1" spans="1:9" s="31" customFormat="1" x14ac:dyDescent="0.25"/>
    <row r="2" spans="1:9" s="31" customFormat="1" x14ac:dyDescent="0.25"/>
    <row r="3" spans="1:9" s="31" customFormat="1" x14ac:dyDescent="0.25"/>
    <row r="4" spans="1:9" s="31" customFormat="1" x14ac:dyDescent="0.25"/>
    <row r="5" spans="1:9" s="31" customFormat="1" x14ac:dyDescent="0.25"/>
    <row r="6" spans="1:9" s="31" customFormat="1" x14ac:dyDescent="0.25"/>
    <row r="7" spans="1:9" s="31" customFormat="1" ht="26.25" customHeight="1" x14ac:dyDescent="0.25">
      <c r="A7" s="229" t="s">
        <v>18</v>
      </c>
      <c r="B7" s="229"/>
      <c r="C7" s="229"/>
      <c r="D7" s="229"/>
      <c r="E7" s="229"/>
      <c r="F7" s="229"/>
      <c r="G7" s="229"/>
      <c r="H7" s="229"/>
      <c r="I7" s="229"/>
    </row>
    <row r="8" spans="1:9" s="31" customFormat="1" ht="28.5" customHeight="1" x14ac:dyDescent="0.25">
      <c r="A8" s="230"/>
      <c r="B8" s="230"/>
      <c r="C8" s="230"/>
      <c r="D8" s="230"/>
      <c r="E8" s="230"/>
      <c r="F8" s="230"/>
      <c r="G8" s="230"/>
      <c r="H8" s="181"/>
    </row>
    <row r="9" spans="1:9" ht="15.75" x14ac:dyDescent="0.25">
      <c r="A9" s="231" t="s">
        <v>19</v>
      </c>
      <c r="B9" s="231"/>
      <c r="C9" s="231"/>
      <c r="D9" s="231"/>
      <c r="E9" s="231"/>
      <c r="F9" s="231"/>
      <c r="G9" s="231"/>
      <c r="H9" s="231"/>
      <c r="I9" s="231"/>
    </row>
    <row r="10" spans="1:9" x14ac:dyDescent="0.25">
      <c r="A10" s="232" t="s">
        <v>610</v>
      </c>
      <c r="B10" s="232"/>
      <c r="C10" s="232"/>
      <c r="D10" s="232"/>
      <c r="E10" s="232"/>
      <c r="F10" s="232"/>
      <c r="G10" s="232"/>
      <c r="H10" s="232"/>
      <c r="I10" s="232"/>
    </row>
    <row r="11" spans="1:9" ht="16.5" customHeight="1" thickBot="1" x14ac:dyDescent="0.3">
      <c r="A11" s="32"/>
      <c r="B11" s="32"/>
      <c r="C11" s="33"/>
    </row>
    <row r="12" spans="1:9" ht="42.75" x14ac:dyDescent="0.25">
      <c r="A12" s="34" t="s">
        <v>20</v>
      </c>
      <c r="B12" s="34" t="s">
        <v>21</v>
      </c>
      <c r="C12" s="35" t="s">
        <v>22</v>
      </c>
      <c r="D12" s="36" t="s">
        <v>23</v>
      </c>
      <c r="E12" s="35" t="s">
        <v>24</v>
      </c>
      <c r="F12" s="36" t="s">
        <v>585</v>
      </c>
      <c r="G12" s="37" t="s">
        <v>25</v>
      </c>
      <c r="H12" s="37" t="s">
        <v>603</v>
      </c>
      <c r="I12" s="37" t="s">
        <v>25</v>
      </c>
    </row>
    <row r="13" spans="1:9" s="42" customFormat="1" ht="12.75" x14ac:dyDescent="0.2">
      <c r="A13" s="38">
        <v>43909</v>
      </c>
      <c r="B13" s="39" t="s">
        <v>26</v>
      </c>
      <c r="C13" s="40" t="s">
        <v>27</v>
      </c>
      <c r="D13" s="41" t="s">
        <v>28</v>
      </c>
      <c r="E13" s="190">
        <v>8.4499999999999993</v>
      </c>
      <c r="F13" s="191">
        <v>0</v>
      </c>
      <c r="G13" s="192">
        <f t="shared" ref="G13:G76" si="0">E13*F13</f>
        <v>0</v>
      </c>
      <c r="H13" s="191">
        <v>0</v>
      </c>
      <c r="I13" s="192">
        <f>E13*H13</f>
        <v>0</v>
      </c>
    </row>
    <row r="14" spans="1:9" s="42" customFormat="1" ht="12.75" x14ac:dyDescent="0.2">
      <c r="A14" s="38">
        <v>44364</v>
      </c>
      <c r="B14" s="39" t="s">
        <v>29</v>
      </c>
      <c r="C14" s="40" t="s">
        <v>30</v>
      </c>
      <c r="D14" s="41" t="s">
        <v>31</v>
      </c>
      <c r="E14" s="190">
        <v>117.4</v>
      </c>
      <c r="F14" s="191">
        <v>8</v>
      </c>
      <c r="G14" s="192">
        <f t="shared" si="0"/>
        <v>939.2</v>
      </c>
      <c r="H14" s="191">
        <v>0</v>
      </c>
      <c r="I14" s="192">
        <f t="shared" ref="I14:I77" si="1">E14*H14</f>
        <v>0</v>
      </c>
    </row>
    <row r="15" spans="1:9" s="42" customFormat="1" ht="12.75" x14ac:dyDescent="0.2">
      <c r="A15" s="38">
        <v>43889</v>
      </c>
      <c r="B15" s="39" t="s">
        <v>32</v>
      </c>
      <c r="C15" s="40" t="s">
        <v>33</v>
      </c>
      <c r="D15" s="43" t="s">
        <v>34</v>
      </c>
      <c r="E15" s="193">
        <v>88.5</v>
      </c>
      <c r="F15" s="191">
        <v>0</v>
      </c>
      <c r="G15" s="192">
        <f t="shared" si="0"/>
        <v>0</v>
      </c>
      <c r="H15" s="191">
        <v>0</v>
      </c>
      <c r="I15" s="192">
        <f t="shared" si="1"/>
        <v>0</v>
      </c>
    </row>
    <row r="16" spans="1:9" s="42" customFormat="1" ht="12.75" x14ac:dyDescent="0.2">
      <c r="A16" s="38">
        <v>44365</v>
      </c>
      <c r="B16" s="39" t="s">
        <v>35</v>
      </c>
      <c r="C16" s="40" t="s">
        <v>36</v>
      </c>
      <c r="D16" s="41" t="s">
        <v>37</v>
      </c>
      <c r="E16" s="190">
        <v>198</v>
      </c>
      <c r="F16" s="191">
        <v>15</v>
      </c>
      <c r="G16" s="192">
        <f t="shared" si="0"/>
        <v>2970</v>
      </c>
      <c r="H16" s="191">
        <v>0</v>
      </c>
      <c r="I16" s="192">
        <f t="shared" si="1"/>
        <v>0</v>
      </c>
    </row>
    <row r="17" spans="1:9" s="42" customFormat="1" ht="12.75" x14ac:dyDescent="0.2">
      <c r="A17" s="38">
        <v>44123</v>
      </c>
      <c r="B17" s="39" t="s">
        <v>29</v>
      </c>
      <c r="C17" s="40" t="s">
        <v>38</v>
      </c>
      <c r="D17" s="41" t="s">
        <v>39</v>
      </c>
      <c r="E17" s="190">
        <v>417.72</v>
      </c>
      <c r="F17" s="191">
        <v>5</v>
      </c>
      <c r="G17" s="192">
        <f t="shared" si="0"/>
        <v>2088.6000000000004</v>
      </c>
      <c r="H17" s="191">
        <v>5</v>
      </c>
      <c r="I17" s="192">
        <f t="shared" si="1"/>
        <v>2088.6000000000004</v>
      </c>
    </row>
    <row r="18" spans="1:9" s="42" customFormat="1" ht="12.75" x14ac:dyDescent="0.2">
      <c r="A18" s="38">
        <v>44364</v>
      </c>
      <c r="B18" s="39" t="s">
        <v>26</v>
      </c>
      <c r="C18" s="40" t="s">
        <v>40</v>
      </c>
      <c r="D18" s="41" t="s">
        <v>41</v>
      </c>
      <c r="E18" s="193">
        <v>754.27</v>
      </c>
      <c r="F18" s="191">
        <v>28</v>
      </c>
      <c r="G18" s="192">
        <f t="shared" si="0"/>
        <v>21119.559999999998</v>
      </c>
      <c r="H18" s="191">
        <v>26</v>
      </c>
      <c r="I18" s="192">
        <f t="shared" si="1"/>
        <v>19611.02</v>
      </c>
    </row>
    <row r="19" spans="1:9" s="42" customFormat="1" ht="12.75" x14ac:dyDescent="0.2">
      <c r="A19" s="38">
        <v>43566</v>
      </c>
      <c r="B19" s="39" t="s">
        <v>42</v>
      </c>
      <c r="C19" s="40" t="s">
        <v>43</v>
      </c>
      <c r="D19" s="41" t="s">
        <v>44</v>
      </c>
      <c r="E19" s="190">
        <v>373.67</v>
      </c>
      <c r="F19" s="191">
        <v>8</v>
      </c>
      <c r="G19" s="192">
        <f t="shared" si="0"/>
        <v>2989.36</v>
      </c>
      <c r="H19" s="191">
        <v>8</v>
      </c>
      <c r="I19" s="192">
        <f t="shared" si="1"/>
        <v>2989.36</v>
      </c>
    </row>
    <row r="20" spans="1:9" s="42" customFormat="1" ht="12.75" x14ac:dyDescent="0.2">
      <c r="A20" s="38">
        <v>43909</v>
      </c>
      <c r="B20" s="39" t="s">
        <v>26</v>
      </c>
      <c r="C20" s="40" t="s">
        <v>45</v>
      </c>
      <c r="D20" s="41" t="s">
        <v>46</v>
      </c>
      <c r="E20" s="190">
        <v>313.95</v>
      </c>
      <c r="F20" s="191">
        <v>0</v>
      </c>
      <c r="G20" s="192">
        <f t="shared" si="0"/>
        <v>0</v>
      </c>
      <c r="H20" s="191">
        <v>0</v>
      </c>
      <c r="I20" s="192">
        <f t="shared" si="1"/>
        <v>0</v>
      </c>
    </row>
    <row r="21" spans="1:9" s="42" customFormat="1" ht="12.75" x14ac:dyDescent="0.2">
      <c r="A21" s="38">
        <v>43909</v>
      </c>
      <c r="B21" s="39" t="s">
        <v>26</v>
      </c>
      <c r="C21" s="40" t="s">
        <v>47</v>
      </c>
      <c r="D21" s="41" t="s">
        <v>48</v>
      </c>
      <c r="E21" s="190">
        <v>429</v>
      </c>
      <c r="F21" s="191">
        <v>1</v>
      </c>
      <c r="G21" s="192">
        <f t="shared" si="0"/>
        <v>429</v>
      </c>
      <c r="H21" s="191">
        <v>1</v>
      </c>
      <c r="I21" s="192">
        <f t="shared" si="1"/>
        <v>429</v>
      </c>
    </row>
    <row r="22" spans="1:9" s="42" customFormat="1" ht="12.75" x14ac:dyDescent="0.2">
      <c r="A22" s="38">
        <v>44364</v>
      </c>
      <c r="B22" s="39" t="s">
        <v>29</v>
      </c>
      <c r="C22" s="40" t="s">
        <v>49</v>
      </c>
      <c r="D22" s="41" t="s">
        <v>50</v>
      </c>
      <c r="E22" s="193">
        <v>86.49</v>
      </c>
      <c r="F22" s="191">
        <v>20</v>
      </c>
      <c r="G22" s="192">
        <f t="shared" si="0"/>
        <v>1729.8</v>
      </c>
      <c r="H22" s="191">
        <v>7</v>
      </c>
      <c r="I22" s="192">
        <f t="shared" si="1"/>
        <v>605.42999999999995</v>
      </c>
    </row>
    <row r="23" spans="1:9" s="42" customFormat="1" ht="12.75" x14ac:dyDescent="0.2">
      <c r="A23" s="38">
        <v>44123</v>
      </c>
      <c r="B23" s="39" t="s">
        <v>29</v>
      </c>
      <c r="C23" s="40" t="s">
        <v>51</v>
      </c>
      <c r="D23" s="41" t="s">
        <v>52</v>
      </c>
      <c r="E23" s="190">
        <v>75.52</v>
      </c>
      <c r="F23" s="191">
        <v>0</v>
      </c>
      <c r="G23" s="192">
        <f t="shared" si="0"/>
        <v>0</v>
      </c>
      <c r="H23" s="191">
        <v>0</v>
      </c>
      <c r="I23" s="192">
        <f t="shared" si="1"/>
        <v>0</v>
      </c>
    </row>
    <row r="24" spans="1:9" s="42" customFormat="1" ht="12.75" x14ac:dyDescent="0.2">
      <c r="A24" s="38">
        <v>44007</v>
      </c>
      <c r="B24" s="39" t="s">
        <v>53</v>
      </c>
      <c r="C24" s="40" t="s">
        <v>54</v>
      </c>
      <c r="D24" s="41" t="s">
        <v>55</v>
      </c>
      <c r="E24" s="193">
        <v>106.2</v>
      </c>
      <c r="F24" s="191">
        <v>0</v>
      </c>
      <c r="G24" s="192">
        <f t="shared" si="0"/>
        <v>0</v>
      </c>
      <c r="H24" s="191">
        <v>0</v>
      </c>
      <c r="I24" s="192">
        <f t="shared" si="1"/>
        <v>0</v>
      </c>
    </row>
    <row r="25" spans="1:9" s="42" customFormat="1" ht="12.75" x14ac:dyDescent="0.2">
      <c r="A25" s="38">
        <v>44123</v>
      </c>
      <c r="B25" s="39" t="s">
        <v>35</v>
      </c>
      <c r="C25" s="40" t="s">
        <v>56</v>
      </c>
      <c r="D25" s="41" t="s">
        <v>57</v>
      </c>
      <c r="E25" s="190">
        <v>531</v>
      </c>
      <c r="F25" s="191">
        <v>2</v>
      </c>
      <c r="G25" s="192">
        <f t="shared" si="0"/>
        <v>1062</v>
      </c>
      <c r="H25" s="191">
        <v>2</v>
      </c>
      <c r="I25" s="192">
        <f t="shared" si="1"/>
        <v>1062</v>
      </c>
    </row>
    <row r="26" spans="1:9" s="42" customFormat="1" ht="12.75" x14ac:dyDescent="0.2">
      <c r="A26" s="38">
        <v>43892</v>
      </c>
      <c r="B26" s="39" t="s">
        <v>35</v>
      </c>
      <c r="C26" s="40" t="s">
        <v>58</v>
      </c>
      <c r="D26" s="41" t="s">
        <v>59</v>
      </c>
      <c r="E26" s="193">
        <v>728.53200000000004</v>
      </c>
      <c r="F26" s="191">
        <v>2</v>
      </c>
      <c r="G26" s="192">
        <f t="shared" si="0"/>
        <v>1457.0640000000001</v>
      </c>
      <c r="H26" s="191">
        <v>2</v>
      </c>
      <c r="I26" s="192">
        <f t="shared" si="1"/>
        <v>1457.0640000000001</v>
      </c>
    </row>
    <row r="27" spans="1:9" s="42" customFormat="1" ht="12.75" x14ac:dyDescent="0.2">
      <c r="A27" s="38">
        <v>44277</v>
      </c>
      <c r="B27" s="39" t="s">
        <v>35</v>
      </c>
      <c r="C27" s="40" t="s">
        <v>60</v>
      </c>
      <c r="D27" s="43" t="s">
        <v>61</v>
      </c>
      <c r="E27" s="190">
        <v>261</v>
      </c>
      <c r="F27" s="191">
        <v>0</v>
      </c>
      <c r="G27" s="192">
        <f t="shared" si="0"/>
        <v>0</v>
      </c>
      <c r="H27" s="191">
        <v>0</v>
      </c>
      <c r="I27" s="192">
        <f t="shared" si="1"/>
        <v>0</v>
      </c>
    </row>
    <row r="28" spans="1:9" s="42" customFormat="1" ht="12.75" x14ac:dyDescent="0.2">
      <c r="A28" s="38">
        <v>44365</v>
      </c>
      <c r="B28" s="39" t="s">
        <v>35</v>
      </c>
      <c r="C28" s="40" t="s">
        <v>62</v>
      </c>
      <c r="D28" s="41" t="s">
        <v>63</v>
      </c>
      <c r="E28" s="193">
        <v>128.05000000000001</v>
      </c>
      <c r="F28" s="191">
        <v>4</v>
      </c>
      <c r="G28" s="192">
        <f t="shared" si="0"/>
        <v>512.20000000000005</v>
      </c>
      <c r="H28" s="191">
        <v>0</v>
      </c>
      <c r="I28" s="192">
        <f t="shared" si="1"/>
        <v>0</v>
      </c>
    </row>
    <row r="29" spans="1:9" s="42" customFormat="1" ht="12.75" x14ac:dyDescent="0.2">
      <c r="A29" s="38">
        <v>44281</v>
      </c>
      <c r="B29" s="39" t="s">
        <v>64</v>
      </c>
      <c r="C29" s="40" t="s">
        <v>65</v>
      </c>
      <c r="D29" s="41" t="s">
        <v>66</v>
      </c>
      <c r="E29" s="190">
        <v>548.70000000000005</v>
      </c>
      <c r="F29" s="191">
        <v>1</v>
      </c>
      <c r="G29" s="192">
        <f t="shared" si="0"/>
        <v>548.70000000000005</v>
      </c>
      <c r="H29" s="191">
        <v>1</v>
      </c>
      <c r="I29" s="192">
        <f t="shared" si="1"/>
        <v>548.70000000000005</v>
      </c>
    </row>
    <row r="30" spans="1:9" s="42" customFormat="1" ht="12.75" x14ac:dyDescent="0.2">
      <c r="A30" s="38">
        <v>43594</v>
      </c>
      <c r="B30" s="39" t="s">
        <v>64</v>
      </c>
      <c r="C30" s="40" t="s">
        <v>67</v>
      </c>
      <c r="D30" s="41" t="s">
        <v>68</v>
      </c>
      <c r="E30" s="193">
        <v>767</v>
      </c>
      <c r="F30" s="191">
        <v>0</v>
      </c>
      <c r="G30" s="192">
        <f t="shared" si="0"/>
        <v>0</v>
      </c>
      <c r="H30" s="191">
        <v>0</v>
      </c>
      <c r="I30" s="192">
        <f t="shared" si="1"/>
        <v>0</v>
      </c>
    </row>
    <row r="31" spans="1:9" s="42" customFormat="1" ht="12.75" x14ac:dyDescent="0.2">
      <c r="A31" s="38">
        <v>44123</v>
      </c>
      <c r="B31" s="39" t="s">
        <v>69</v>
      </c>
      <c r="C31" s="40" t="s">
        <v>70</v>
      </c>
      <c r="D31" s="41" t="s">
        <v>71</v>
      </c>
      <c r="E31" s="193">
        <v>360</v>
      </c>
      <c r="F31" s="191">
        <v>1</v>
      </c>
      <c r="G31" s="192">
        <f t="shared" si="0"/>
        <v>360</v>
      </c>
      <c r="H31" s="191">
        <v>1</v>
      </c>
      <c r="I31" s="192">
        <f t="shared" si="1"/>
        <v>360</v>
      </c>
    </row>
    <row r="32" spans="1:9" s="42" customFormat="1" ht="12.75" x14ac:dyDescent="0.2">
      <c r="A32" s="38">
        <v>44281</v>
      </c>
      <c r="B32" s="39" t="s">
        <v>64</v>
      </c>
      <c r="C32" s="40" t="s">
        <v>72</v>
      </c>
      <c r="D32" s="41" t="s">
        <v>73</v>
      </c>
      <c r="E32" s="190">
        <v>2000.1</v>
      </c>
      <c r="F32" s="191">
        <v>1</v>
      </c>
      <c r="G32" s="192">
        <f t="shared" si="0"/>
        <v>2000.1</v>
      </c>
      <c r="H32" s="191">
        <v>1</v>
      </c>
      <c r="I32" s="192">
        <f t="shared" si="1"/>
        <v>2000.1</v>
      </c>
    </row>
    <row r="33" spans="1:9" s="42" customFormat="1" ht="12.75" x14ac:dyDescent="0.2">
      <c r="A33" s="38">
        <v>44281</v>
      </c>
      <c r="B33" s="39" t="s">
        <v>64</v>
      </c>
      <c r="C33" s="40" t="s">
        <v>74</v>
      </c>
      <c r="D33" s="41" t="s">
        <v>75</v>
      </c>
      <c r="E33" s="190">
        <v>2065</v>
      </c>
      <c r="F33" s="191">
        <v>2</v>
      </c>
      <c r="G33" s="192">
        <f t="shared" si="0"/>
        <v>4130</v>
      </c>
      <c r="H33" s="191">
        <v>2</v>
      </c>
      <c r="I33" s="192">
        <f t="shared" si="1"/>
        <v>4130</v>
      </c>
    </row>
    <row r="34" spans="1:9" s="42" customFormat="1" ht="12.75" x14ac:dyDescent="0.2">
      <c r="A34" s="38">
        <v>43790</v>
      </c>
      <c r="B34" s="39" t="s">
        <v>69</v>
      </c>
      <c r="C34" s="40" t="s">
        <v>76</v>
      </c>
      <c r="D34" s="41" t="s">
        <v>77</v>
      </c>
      <c r="E34" s="190">
        <v>24.9</v>
      </c>
      <c r="F34" s="191">
        <v>6</v>
      </c>
      <c r="G34" s="192">
        <f t="shared" si="0"/>
        <v>149.39999999999998</v>
      </c>
      <c r="H34" s="191">
        <v>6</v>
      </c>
      <c r="I34" s="192">
        <f t="shared" si="1"/>
        <v>149.39999999999998</v>
      </c>
    </row>
    <row r="35" spans="1:9" s="42" customFormat="1" ht="12.75" x14ac:dyDescent="0.2">
      <c r="A35" s="38">
        <v>44364</v>
      </c>
      <c r="B35" s="39" t="s">
        <v>32</v>
      </c>
      <c r="C35" s="40" t="s">
        <v>78</v>
      </c>
      <c r="D35" s="41" t="s">
        <v>79</v>
      </c>
      <c r="E35" s="190">
        <v>200</v>
      </c>
      <c r="F35" s="191">
        <v>3</v>
      </c>
      <c r="G35" s="192">
        <f t="shared" si="0"/>
        <v>600</v>
      </c>
      <c r="H35" s="191">
        <v>0</v>
      </c>
      <c r="I35" s="192">
        <f t="shared" si="1"/>
        <v>0</v>
      </c>
    </row>
    <row r="36" spans="1:9" s="42" customFormat="1" ht="12.75" x14ac:dyDescent="0.2">
      <c r="A36" s="38">
        <v>43689</v>
      </c>
      <c r="B36" s="39" t="s">
        <v>32</v>
      </c>
      <c r="C36" s="40" t="s">
        <v>80</v>
      </c>
      <c r="D36" s="41" t="s">
        <v>81</v>
      </c>
      <c r="E36" s="190">
        <v>7788</v>
      </c>
      <c r="F36" s="191">
        <v>0</v>
      </c>
      <c r="G36" s="192">
        <f t="shared" si="0"/>
        <v>0</v>
      </c>
      <c r="H36" s="191">
        <v>0</v>
      </c>
      <c r="I36" s="192">
        <f t="shared" si="1"/>
        <v>0</v>
      </c>
    </row>
    <row r="37" spans="1:9" s="42" customFormat="1" ht="12.75" x14ac:dyDescent="0.2">
      <c r="A37" s="38">
        <v>43564</v>
      </c>
      <c r="B37" s="39" t="s">
        <v>32</v>
      </c>
      <c r="C37" s="40" t="s">
        <v>82</v>
      </c>
      <c r="D37" s="41" t="s">
        <v>83</v>
      </c>
      <c r="E37" s="190">
        <v>82.6</v>
      </c>
      <c r="F37" s="191">
        <v>6</v>
      </c>
      <c r="G37" s="192">
        <f t="shared" si="0"/>
        <v>495.59999999999997</v>
      </c>
      <c r="H37" s="191">
        <v>4</v>
      </c>
      <c r="I37" s="192">
        <f t="shared" si="1"/>
        <v>330.4</v>
      </c>
    </row>
    <row r="38" spans="1:9" s="42" customFormat="1" ht="12.75" x14ac:dyDescent="0.2">
      <c r="A38" s="38">
        <v>43892</v>
      </c>
      <c r="B38" s="39" t="s">
        <v>35</v>
      </c>
      <c r="C38" s="40" t="s">
        <v>84</v>
      </c>
      <c r="D38" s="43" t="s">
        <v>85</v>
      </c>
      <c r="E38" s="190">
        <v>1571.76</v>
      </c>
      <c r="F38" s="191">
        <v>0</v>
      </c>
      <c r="G38" s="192">
        <f t="shared" si="0"/>
        <v>0</v>
      </c>
      <c r="H38" s="191">
        <v>0</v>
      </c>
      <c r="I38" s="192">
        <f t="shared" si="1"/>
        <v>0</v>
      </c>
    </row>
    <row r="39" spans="1:9" s="42" customFormat="1" ht="12.75" x14ac:dyDescent="0.2">
      <c r="A39" s="38">
        <v>43591</v>
      </c>
      <c r="B39" s="39" t="s">
        <v>86</v>
      </c>
      <c r="C39" s="40" t="s">
        <v>87</v>
      </c>
      <c r="D39" s="41" t="s">
        <v>88</v>
      </c>
      <c r="E39" s="190">
        <v>1000</v>
      </c>
      <c r="F39" s="191">
        <v>0</v>
      </c>
      <c r="G39" s="192">
        <f t="shared" si="0"/>
        <v>0</v>
      </c>
      <c r="H39" s="191">
        <v>0</v>
      </c>
      <c r="I39" s="192">
        <f t="shared" si="1"/>
        <v>0</v>
      </c>
    </row>
    <row r="40" spans="1:9" s="42" customFormat="1" ht="12.75" x14ac:dyDescent="0.2">
      <c r="A40" s="38">
        <v>43564</v>
      </c>
      <c r="B40" s="39" t="s">
        <v>69</v>
      </c>
      <c r="C40" s="40" t="s">
        <v>89</v>
      </c>
      <c r="D40" s="41" t="s">
        <v>90</v>
      </c>
      <c r="E40" s="190">
        <v>38</v>
      </c>
      <c r="F40" s="191">
        <v>0</v>
      </c>
      <c r="G40" s="192">
        <f t="shared" si="0"/>
        <v>0</v>
      </c>
      <c r="H40" s="191">
        <v>0</v>
      </c>
      <c r="I40" s="192">
        <f t="shared" si="1"/>
        <v>0</v>
      </c>
    </row>
    <row r="41" spans="1:9" s="42" customFormat="1" ht="12.75" x14ac:dyDescent="0.2">
      <c r="A41" s="38">
        <v>43909</v>
      </c>
      <c r="B41" s="39" t="s">
        <v>26</v>
      </c>
      <c r="C41" s="40" t="s">
        <v>91</v>
      </c>
      <c r="D41" s="41" t="s">
        <v>92</v>
      </c>
      <c r="E41" s="190">
        <v>1534</v>
      </c>
      <c r="F41" s="191">
        <v>1</v>
      </c>
      <c r="G41" s="192">
        <f t="shared" si="0"/>
        <v>1534</v>
      </c>
      <c r="H41" s="191">
        <v>1</v>
      </c>
      <c r="I41" s="192">
        <f t="shared" si="1"/>
        <v>1534</v>
      </c>
    </row>
    <row r="42" spans="1:9" s="42" customFormat="1" ht="12.75" x14ac:dyDescent="0.2">
      <c r="A42" s="38">
        <v>44123</v>
      </c>
      <c r="B42" s="39" t="s">
        <v>64</v>
      </c>
      <c r="C42" s="40" t="s">
        <v>93</v>
      </c>
      <c r="D42" s="41" t="s">
        <v>94</v>
      </c>
      <c r="E42" s="193">
        <v>49.56</v>
      </c>
      <c r="F42" s="191">
        <v>1</v>
      </c>
      <c r="G42" s="192">
        <f t="shared" si="0"/>
        <v>49.56</v>
      </c>
      <c r="H42" s="191">
        <v>0</v>
      </c>
      <c r="I42" s="192">
        <f t="shared" si="1"/>
        <v>0</v>
      </c>
    </row>
    <row r="43" spans="1:9" s="42" customFormat="1" ht="12.75" x14ac:dyDescent="0.2">
      <c r="A43" s="38">
        <v>43705</v>
      </c>
      <c r="B43" s="39" t="s">
        <v>35</v>
      </c>
      <c r="C43" s="40" t="s">
        <v>95</v>
      </c>
      <c r="D43" s="41" t="s">
        <v>96</v>
      </c>
      <c r="E43" s="190">
        <v>242.44</v>
      </c>
      <c r="F43" s="191">
        <v>0</v>
      </c>
      <c r="G43" s="192">
        <f t="shared" si="0"/>
        <v>0</v>
      </c>
      <c r="H43" s="191">
        <v>0</v>
      </c>
      <c r="I43" s="192">
        <f t="shared" si="1"/>
        <v>0</v>
      </c>
    </row>
    <row r="44" spans="1:9" s="42" customFormat="1" ht="12.75" x14ac:dyDescent="0.2">
      <c r="A44" s="38">
        <v>44277</v>
      </c>
      <c r="B44" s="39" t="s">
        <v>35</v>
      </c>
      <c r="C44" s="40" t="s">
        <v>97</v>
      </c>
      <c r="D44" s="41" t="s">
        <v>98</v>
      </c>
      <c r="E44" s="190">
        <v>252.69</v>
      </c>
      <c r="F44" s="191">
        <v>44</v>
      </c>
      <c r="G44" s="192">
        <f t="shared" si="0"/>
        <v>11118.36</v>
      </c>
      <c r="H44" s="191">
        <v>28</v>
      </c>
      <c r="I44" s="192">
        <f t="shared" si="1"/>
        <v>7075.32</v>
      </c>
    </row>
    <row r="45" spans="1:9" s="42" customFormat="1" ht="12.75" x14ac:dyDescent="0.2">
      <c r="A45" s="38">
        <v>44265</v>
      </c>
      <c r="B45" s="39" t="s">
        <v>69</v>
      </c>
      <c r="C45" s="40" t="s">
        <v>99</v>
      </c>
      <c r="D45" s="41" t="s">
        <v>100</v>
      </c>
      <c r="E45" s="193">
        <v>106.2</v>
      </c>
      <c r="F45" s="191">
        <v>0</v>
      </c>
      <c r="G45" s="192">
        <f t="shared" si="0"/>
        <v>0</v>
      </c>
      <c r="H45" s="191">
        <v>0</v>
      </c>
      <c r="I45" s="192">
        <f t="shared" si="1"/>
        <v>0</v>
      </c>
    </row>
    <row r="46" spans="1:9" s="42" customFormat="1" ht="12.75" x14ac:dyDescent="0.2">
      <c r="A46" s="38">
        <v>44265</v>
      </c>
      <c r="B46" s="39" t="s">
        <v>69</v>
      </c>
      <c r="C46" s="40" t="s">
        <v>101</v>
      </c>
      <c r="D46" s="41" t="s">
        <v>102</v>
      </c>
      <c r="E46" s="190">
        <v>200.6</v>
      </c>
      <c r="F46" s="191">
        <v>3</v>
      </c>
      <c r="G46" s="192">
        <f t="shared" si="0"/>
        <v>601.79999999999995</v>
      </c>
      <c r="H46" s="191">
        <v>3</v>
      </c>
      <c r="I46" s="192">
        <f t="shared" si="1"/>
        <v>601.79999999999995</v>
      </c>
    </row>
    <row r="47" spans="1:9" s="42" customFormat="1" ht="12.75" x14ac:dyDescent="0.2">
      <c r="A47" s="38">
        <v>43895</v>
      </c>
      <c r="B47" s="39" t="s">
        <v>69</v>
      </c>
      <c r="C47" s="40" t="s">
        <v>103</v>
      </c>
      <c r="D47" s="41" t="s">
        <v>104</v>
      </c>
      <c r="E47" s="193">
        <v>354</v>
      </c>
      <c r="F47" s="191">
        <v>5</v>
      </c>
      <c r="G47" s="192">
        <f t="shared" si="0"/>
        <v>1770</v>
      </c>
      <c r="H47" s="191">
        <v>5</v>
      </c>
      <c r="I47" s="192">
        <f t="shared" si="1"/>
        <v>1770</v>
      </c>
    </row>
    <row r="48" spans="1:9" s="42" customFormat="1" ht="12.75" x14ac:dyDescent="0.2">
      <c r="A48" s="38">
        <v>43746</v>
      </c>
      <c r="B48" s="39" t="s">
        <v>105</v>
      </c>
      <c r="C48" s="40" t="s">
        <v>106</v>
      </c>
      <c r="D48" s="41" t="s">
        <v>107</v>
      </c>
      <c r="E48" s="190">
        <v>295</v>
      </c>
      <c r="F48" s="191">
        <v>0</v>
      </c>
      <c r="G48" s="192">
        <f t="shared" si="0"/>
        <v>0</v>
      </c>
      <c r="H48" s="191">
        <v>0</v>
      </c>
      <c r="I48" s="192">
        <f t="shared" si="1"/>
        <v>0</v>
      </c>
    </row>
    <row r="49" spans="1:9" s="42" customFormat="1" ht="12.75" x14ac:dyDescent="0.2">
      <c r="A49" s="38">
        <v>43564</v>
      </c>
      <c r="B49" s="39" t="s">
        <v>69</v>
      </c>
      <c r="C49" s="40" t="s">
        <v>108</v>
      </c>
      <c r="D49" s="41" t="s">
        <v>109</v>
      </c>
      <c r="E49" s="190">
        <v>11.7</v>
      </c>
      <c r="F49" s="191">
        <v>35</v>
      </c>
      <c r="G49" s="192">
        <f t="shared" si="0"/>
        <v>409.5</v>
      </c>
      <c r="H49" s="191">
        <v>31</v>
      </c>
      <c r="I49" s="192">
        <f t="shared" si="1"/>
        <v>362.7</v>
      </c>
    </row>
    <row r="50" spans="1:9" s="42" customFormat="1" ht="12.75" x14ac:dyDescent="0.2">
      <c r="A50" s="38">
        <v>43909</v>
      </c>
      <c r="B50" s="39" t="s">
        <v>64</v>
      </c>
      <c r="C50" s="40" t="s">
        <v>110</v>
      </c>
      <c r="D50" s="41" t="s">
        <v>111</v>
      </c>
      <c r="E50" s="44">
        <v>107.38</v>
      </c>
      <c r="F50" s="191">
        <v>0</v>
      </c>
      <c r="G50" s="192">
        <f t="shared" si="0"/>
        <v>0</v>
      </c>
      <c r="H50" s="191">
        <v>0</v>
      </c>
      <c r="I50" s="192">
        <f t="shared" si="1"/>
        <v>0</v>
      </c>
    </row>
    <row r="51" spans="1:9" s="42" customFormat="1" ht="12.75" x14ac:dyDescent="0.2">
      <c r="A51" s="38">
        <v>43566</v>
      </c>
      <c r="B51" s="39" t="s">
        <v>29</v>
      </c>
      <c r="C51" s="40" t="s">
        <v>112</v>
      </c>
      <c r="D51" s="41" t="s">
        <v>113</v>
      </c>
      <c r="E51" s="190">
        <v>112.1</v>
      </c>
      <c r="F51" s="191">
        <v>0</v>
      </c>
      <c r="G51" s="192">
        <f t="shared" si="0"/>
        <v>0</v>
      </c>
      <c r="H51" s="191">
        <v>0</v>
      </c>
      <c r="I51" s="192">
        <f t="shared" si="1"/>
        <v>0</v>
      </c>
    </row>
    <row r="52" spans="1:9" s="42" customFormat="1" ht="12.75" x14ac:dyDescent="0.2">
      <c r="A52" s="38">
        <v>43909</v>
      </c>
      <c r="B52" s="39" t="s">
        <v>26</v>
      </c>
      <c r="C52" s="40" t="s">
        <v>114</v>
      </c>
      <c r="D52" s="41" t="s">
        <v>115</v>
      </c>
      <c r="E52" s="190">
        <v>16.380000000000003</v>
      </c>
      <c r="F52" s="191">
        <v>29</v>
      </c>
      <c r="G52" s="192">
        <f t="shared" si="0"/>
        <v>475.0200000000001</v>
      </c>
      <c r="H52" s="191">
        <v>27</v>
      </c>
      <c r="I52" s="192">
        <f t="shared" si="1"/>
        <v>442.26000000000005</v>
      </c>
    </row>
    <row r="53" spans="1:9" s="42" customFormat="1" ht="12.75" x14ac:dyDescent="0.2">
      <c r="A53" s="38">
        <v>43622</v>
      </c>
      <c r="B53" s="39" t="s">
        <v>116</v>
      </c>
      <c r="C53" s="40" t="s">
        <v>117</v>
      </c>
      <c r="D53" s="41" t="s">
        <v>118</v>
      </c>
      <c r="E53" s="190">
        <v>1563.5</v>
      </c>
      <c r="F53" s="191">
        <v>0</v>
      </c>
      <c r="G53" s="192">
        <f t="shared" si="0"/>
        <v>0</v>
      </c>
      <c r="H53" s="191">
        <v>0</v>
      </c>
      <c r="I53" s="192">
        <f t="shared" si="1"/>
        <v>0</v>
      </c>
    </row>
    <row r="54" spans="1:9" s="42" customFormat="1" ht="12.75" x14ac:dyDescent="0.2">
      <c r="A54" s="38">
        <v>44123</v>
      </c>
      <c r="B54" s="39" t="s">
        <v>69</v>
      </c>
      <c r="C54" s="40" t="s">
        <v>119</v>
      </c>
      <c r="D54" s="41" t="s">
        <v>120</v>
      </c>
      <c r="E54" s="190">
        <v>40</v>
      </c>
      <c r="F54" s="191">
        <v>0</v>
      </c>
      <c r="G54" s="192">
        <f t="shared" si="0"/>
        <v>0</v>
      </c>
      <c r="H54" s="191">
        <v>0</v>
      </c>
      <c r="I54" s="192">
        <f t="shared" si="1"/>
        <v>0</v>
      </c>
    </row>
    <row r="55" spans="1:9" s="42" customFormat="1" ht="12.75" x14ac:dyDescent="0.2">
      <c r="A55" s="38">
        <v>44265</v>
      </c>
      <c r="B55" s="39" t="s">
        <v>69</v>
      </c>
      <c r="C55" s="40" t="s">
        <v>121</v>
      </c>
      <c r="D55" s="41" t="s">
        <v>122</v>
      </c>
      <c r="E55" s="190">
        <v>60</v>
      </c>
      <c r="F55" s="191">
        <v>1</v>
      </c>
      <c r="G55" s="192">
        <f t="shared" si="0"/>
        <v>60</v>
      </c>
      <c r="H55" s="191">
        <v>0</v>
      </c>
      <c r="I55" s="192">
        <f t="shared" si="1"/>
        <v>0</v>
      </c>
    </row>
    <row r="56" spans="1:9" s="42" customFormat="1" ht="15.75" customHeight="1" x14ac:dyDescent="0.2">
      <c r="A56" s="38">
        <v>44364</v>
      </c>
      <c r="B56" s="39" t="s">
        <v>69</v>
      </c>
      <c r="C56" s="40" t="s">
        <v>123</v>
      </c>
      <c r="D56" s="41" t="s">
        <v>124</v>
      </c>
      <c r="E56" s="190">
        <v>157.19999999999999</v>
      </c>
      <c r="F56" s="191">
        <v>5</v>
      </c>
      <c r="G56" s="192">
        <f t="shared" si="0"/>
        <v>786</v>
      </c>
      <c r="H56" s="191">
        <v>1</v>
      </c>
      <c r="I56" s="192">
        <f t="shared" si="1"/>
        <v>157.19999999999999</v>
      </c>
    </row>
    <row r="57" spans="1:9" s="42" customFormat="1" ht="12.75" x14ac:dyDescent="0.2">
      <c r="A57" s="38">
        <v>43564</v>
      </c>
      <c r="B57" s="39" t="s">
        <v>69</v>
      </c>
      <c r="C57" s="40" t="s">
        <v>125</v>
      </c>
      <c r="D57" s="41" t="s">
        <v>586</v>
      </c>
      <c r="E57" s="190">
        <v>11.8</v>
      </c>
      <c r="F57" s="191">
        <v>40</v>
      </c>
      <c r="G57" s="192">
        <f t="shared" si="0"/>
        <v>472</v>
      </c>
      <c r="H57" s="191">
        <v>40</v>
      </c>
      <c r="I57" s="192">
        <f t="shared" si="1"/>
        <v>472</v>
      </c>
    </row>
    <row r="58" spans="1:9" s="42" customFormat="1" ht="12.75" x14ac:dyDescent="0.2">
      <c r="A58" s="38">
        <v>43895</v>
      </c>
      <c r="B58" s="39" t="s">
        <v>69</v>
      </c>
      <c r="C58" s="40" t="s">
        <v>126</v>
      </c>
      <c r="D58" s="41" t="s">
        <v>127</v>
      </c>
      <c r="E58" s="190">
        <v>70.8</v>
      </c>
      <c r="F58" s="191">
        <v>17</v>
      </c>
      <c r="G58" s="192">
        <f t="shared" si="0"/>
        <v>1203.5999999999999</v>
      </c>
      <c r="H58" s="191">
        <v>17</v>
      </c>
      <c r="I58" s="192">
        <f t="shared" si="1"/>
        <v>1203.5999999999999</v>
      </c>
    </row>
    <row r="59" spans="1:9" s="42" customFormat="1" ht="12.75" x14ac:dyDescent="0.2">
      <c r="A59" s="38">
        <v>43895</v>
      </c>
      <c r="B59" s="39" t="s">
        <v>69</v>
      </c>
      <c r="C59" s="40" t="s">
        <v>126</v>
      </c>
      <c r="D59" s="41" t="s">
        <v>131</v>
      </c>
      <c r="E59" s="190">
        <v>106.2</v>
      </c>
      <c r="F59" s="191">
        <v>15</v>
      </c>
      <c r="G59" s="192">
        <f t="shared" si="0"/>
        <v>1593</v>
      </c>
      <c r="H59" s="191">
        <v>15</v>
      </c>
      <c r="I59" s="192">
        <f t="shared" si="1"/>
        <v>1593</v>
      </c>
    </row>
    <row r="60" spans="1:9" s="42" customFormat="1" ht="12.75" x14ac:dyDescent="0.2">
      <c r="A60" s="38">
        <v>43564</v>
      </c>
      <c r="B60" s="39" t="s">
        <v>69</v>
      </c>
      <c r="C60" s="40" t="s">
        <v>126</v>
      </c>
      <c r="D60" s="41" t="s">
        <v>133</v>
      </c>
      <c r="E60" s="190">
        <v>33.04</v>
      </c>
      <c r="F60" s="191">
        <v>45</v>
      </c>
      <c r="G60" s="192">
        <f t="shared" si="0"/>
        <v>1486.8</v>
      </c>
      <c r="H60" s="191">
        <v>45</v>
      </c>
      <c r="I60" s="192">
        <f t="shared" si="1"/>
        <v>1486.8</v>
      </c>
    </row>
    <row r="61" spans="1:9" s="42" customFormat="1" ht="12.75" x14ac:dyDescent="0.2">
      <c r="A61" s="38">
        <v>44364</v>
      </c>
      <c r="B61" s="39" t="s">
        <v>29</v>
      </c>
      <c r="C61" s="40" t="s">
        <v>130</v>
      </c>
      <c r="D61" s="41" t="s">
        <v>135</v>
      </c>
      <c r="E61" s="190">
        <v>64.349999999999994</v>
      </c>
      <c r="F61" s="191">
        <v>16</v>
      </c>
      <c r="G61" s="192">
        <f t="shared" si="0"/>
        <v>1029.5999999999999</v>
      </c>
      <c r="H61" s="191">
        <v>13</v>
      </c>
      <c r="I61" s="192">
        <f t="shared" si="1"/>
        <v>836.55</v>
      </c>
    </row>
    <row r="62" spans="1:9" s="42" customFormat="1" ht="12.75" x14ac:dyDescent="0.2">
      <c r="A62" s="38">
        <v>43566</v>
      </c>
      <c r="B62" s="39" t="s">
        <v>29</v>
      </c>
      <c r="C62" s="40" t="s">
        <v>132</v>
      </c>
      <c r="D62" s="41" t="s">
        <v>137</v>
      </c>
      <c r="E62" s="190">
        <v>11387</v>
      </c>
      <c r="F62" s="191">
        <v>0</v>
      </c>
      <c r="G62" s="192">
        <f t="shared" si="0"/>
        <v>0</v>
      </c>
      <c r="H62" s="191">
        <v>0</v>
      </c>
      <c r="I62" s="192">
        <f t="shared" si="1"/>
        <v>0</v>
      </c>
    </row>
    <row r="63" spans="1:9" s="42" customFormat="1" ht="12.75" x14ac:dyDescent="0.2">
      <c r="A63" s="38">
        <v>43594</v>
      </c>
      <c r="B63" s="39" t="s">
        <v>64</v>
      </c>
      <c r="C63" s="40" t="s">
        <v>134</v>
      </c>
      <c r="D63" s="41" t="s">
        <v>139</v>
      </c>
      <c r="E63" s="190">
        <v>224.2</v>
      </c>
      <c r="F63" s="191">
        <v>1</v>
      </c>
      <c r="G63" s="192">
        <f t="shared" si="0"/>
        <v>224.2</v>
      </c>
      <c r="H63" s="191">
        <v>1</v>
      </c>
      <c r="I63" s="192">
        <f t="shared" si="1"/>
        <v>224.2</v>
      </c>
    </row>
    <row r="64" spans="1:9" s="42" customFormat="1" ht="12.75" x14ac:dyDescent="0.2">
      <c r="A64" s="38">
        <v>43895</v>
      </c>
      <c r="B64" s="39" t="s">
        <v>64</v>
      </c>
      <c r="C64" s="40" t="s">
        <v>136</v>
      </c>
      <c r="D64" s="41" t="s">
        <v>141</v>
      </c>
      <c r="E64" s="190">
        <v>120.26166667059999</v>
      </c>
      <c r="F64" s="191">
        <v>0</v>
      </c>
      <c r="G64" s="192">
        <f t="shared" si="0"/>
        <v>0</v>
      </c>
      <c r="H64" s="191">
        <v>0</v>
      </c>
      <c r="I64" s="192">
        <f t="shared" si="1"/>
        <v>0</v>
      </c>
    </row>
    <row r="65" spans="1:9" s="42" customFormat="1" ht="12.75" x14ac:dyDescent="0.2">
      <c r="A65" s="38">
        <v>43895</v>
      </c>
      <c r="B65" s="39" t="s">
        <v>64</v>
      </c>
      <c r="C65" s="40" t="s">
        <v>138</v>
      </c>
      <c r="D65" s="41" t="s">
        <v>143</v>
      </c>
      <c r="E65" s="190">
        <v>126.3583</v>
      </c>
      <c r="F65" s="191">
        <v>0</v>
      </c>
      <c r="G65" s="192">
        <f t="shared" si="0"/>
        <v>0</v>
      </c>
      <c r="H65" s="191">
        <v>0</v>
      </c>
      <c r="I65" s="192">
        <f t="shared" si="1"/>
        <v>0</v>
      </c>
    </row>
    <row r="66" spans="1:9" s="42" customFormat="1" ht="15.75" customHeight="1" x14ac:dyDescent="0.2">
      <c r="A66" s="38">
        <v>44364</v>
      </c>
      <c r="B66" s="39" t="s">
        <v>69</v>
      </c>
      <c r="C66" s="40" t="s">
        <v>140</v>
      </c>
      <c r="D66" s="41" t="s">
        <v>587</v>
      </c>
      <c r="E66" s="193">
        <v>35</v>
      </c>
      <c r="F66" s="191">
        <v>10</v>
      </c>
      <c r="G66" s="192">
        <f t="shared" si="0"/>
        <v>350</v>
      </c>
      <c r="H66" s="191">
        <v>6</v>
      </c>
      <c r="I66" s="192">
        <f t="shared" si="1"/>
        <v>210</v>
      </c>
    </row>
    <row r="67" spans="1:9" s="42" customFormat="1" ht="12.75" x14ac:dyDescent="0.2">
      <c r="A67" s="38">
        <v>43895</v>
      </c>
      <c r="B67" s="39" t="s">
        <v>64</v>
      </c>
      <c r="C67" s="40" t="s">
        <v>142</v>
      </c>
      <c r="D67" s="41" t="s">
        <v>147</v>
      </c>
      <c r="E67" s="190">
        <v>566.4</v>
      </c>
      <c r="F67" s="191">
        <v>0</v>
      </c>
      <c r="G67" s="192">
        <f t="shared" si="0"/>
        <v>0</v>
      </c>
      <c r="H67" s="191">
        <v>0</v>
      </c>
      <c r="I67" s="192">
        <f t="shared" si="1"/>
        <v>0</v>
      </c>
    </row>
    <row r="68" spans="1:9" s="42" customFormat="1" ht="12.75" x14ac:dyDescent="0.2">
      <c r="A68" s="38">
        <v>44277</v>
      </c>
      <c r="B68" s="39" t="s">
        <v>35</v>
      </c>
      <c r="C68" s="40" t="s">
        <v>144</v>
      </c>
      <c r="D68" s="41" t="s">
        <v>149</v>
      </c>
      <c r="E68" s="190">
        <v>271.39999999999998</v>
      </c>
      <c r="F68" s="191">
        <v>8</v>
      </c>
      <c r="G68" s="192">
        <f t="shared" si="0"/>
        <v>2171.1999999999998</v>
      </c>
      <c r="H68" s="191">
        <v>7</v>
      </c>
      <c r="I68" s="192">
        <f t="shared" si="1"/>
        <v>1899.7999999999997</v>
      </c>
    </row>
    <row r="69" spans="1:9" s="42" customFormat="1" ht="12.75" x14ac:dyDescent="0.2">
      <c r="A69" s="38">
        <v>43746</v>
      </c>
      <c r="B69" s="39" t="s">
        <v>29</v>
      </c>
      <c r="C69" s="40" t="s">
        <v>146</v>
      </c>
      <c r="D69" s="41" t="s">
        <v>151</v>
      </c>
      <c r="E69" s="44">
        <v>4071</v>
      </c>
      <c r="F69" s="191">
        <v>0</v>
      </c>
      <c r="G69" s="192">
        <f t="shared" si="0"/>
        <v>0</v>
      </c>
      <c r="H69" s="191">
        <v>0</v>
      </c>
      <c r="I69" s="192">
        <f t="shared" si="1"/>
        <v>0</v>
      </c>
    </row>
    <row r="70" spans="1:9" s="42" customFormat="1" ht="12.75" x14ac:dyDescent="0.2">
      <c r="A70" s="38">
        <v>43909</v>
      </c>
      <c r="B70" s="39" t="s">
        <v>64</v>
      </c>
      <c r="C70" s="40" t="s">
        <v>148</v>
      </c>
      <c r="D70" s="41" t="s">
        <v>153</v>
      </c>
      <c r="E70" s="44">
        <v>368.16</v>
      </c>
      <c r="F70" s="191">
        <v>0</v>
      </c>
      <c r="G70" s="192">
        <f t="shared" si="0"/>
        <v>0</v>
      </c>
      <c r="H70" s="191">
        <v>0</v>
      </c>
      <c r="I70" s="192">
        <f t="shared" si="1"/>
        <v>0</v>
      </c>
    </row>
    <row r="71" spans="1:9" s="42" customFormat="1" ht="12.75" x14ac:dyDescent="0.2">
      <c r="A71" s="38">
        <v>44281</v>
      </c>
      <c r="B71" s="39" t="s">
        <v>64</v>
      </c>
      <c r="C71" s="40" t="s">
        <v>150</v>
      </c>
      <c r="D71" s="41" t="s">
        <v>155</v>
      </c>
      <c r="E71" s="190">
        <v>118.9833294</v>
      </c>
      <c r="F71" s="191">
        <v>0</v>
      </c>
      <c r="G71" s="192">
        <f t="shared" si="0"/>
        <v>0</v>
      </c>
      <c r="H71" s="191">
        <v>0</v>
      </c>
      <c r="I71" s="192">
        <f t="shared" si="1"/>
        <v>0</v>
      </c>
    </row>
    <row r="72" spans="1:9" s="42" customFormat="1" ht="12.75" x14ac:dyDescent="0.2">
      <c r="A72" s="38">
        <v>44281</v>
      </c>
      <c r="B72" s="39" t="s">
        <v>64</v>
      </c>
      <c r="C72" s="40" t="s">
        <v>152</v>
      </c>
      <c r="D72" s="41" t="s">
        <v>157</v>
      </c>
      <c r="E72" s="190">
        <v>118.9833294</v>
      </c>
      <c r="F72" s="191">
        <v>0</v>
      </c>
      <c r="G72" s="192">
        <f t="shared" si="0"/>
        <v>0</v>
      </c>
      <c r="H72" s="191">
        <v>0</v>
      </c>
      <c r="I72" s="192">
        <f t="shared" si="1"/>
        <v>0</v>
      </c>
    </row>
    <row r="73" spans="1:9" s="42" customFormat="1" ht="12.75" x14ac:dyDescent="0.2">
      <c r="A73" s="38">
        <v>43895</v>
      </c>
      <c r="B73" s="39" t="s">
        <v>64</v>
      </c>
      <c r="C73" s="40" t="s">
        <v>154</v>
      </c>
      <c r="D73" s="41" t="s">
        <v>159</v>
      </c>
      <c r="E73" s="193">
        <v>77.88</v>
      </c>
      <c r="F73" s="191">
        <v>0</v>
      </c>
      <c r="G73" s="192">
        <f t="shared" si="0"/>
        <v>0</v>
      </c>
      <c r="H73" s="191">
        <v>0</v>
      </c>
      <c r="I73" s="192">
        <f t="shared" si="1"/>
        <v>0</v>
      </c>
    </row>
    <row r="74" spans="1:9" s="42" customFormat="1" ht="12.75" x14ac:dyDescent="0.2">
      <c r="A74" s="38">
        <v>43909</v>
      </c>
      <c r="B74" s="39" t="s">
        <v>64</v>
      </c>
      <c r="C74" s="40" t="s">
        <v>156</v>
      </c>
      <c r="D74" s="41" t="s">
        <v>161</v>
      </c>
      <c r="E74" s="190">
        <v>40.119999999999997</v>
      </c>
      <c r="F74" s="191">
        <v>0</v>
      </c>
      <c r="G74" s="192">
        <f t="shared" si="0"/>
        <v>0</v>
      </c>
      <c r="H74" s="191">
        <v>0</v>
      </c>
      <c r="I74" s="192">
        <f t="shared" si="1"/>
        <v>0</v>
      </c>
    </row>
    <row r="75" spans="1:9" s="42" customFormat="1" ht="12.75" x14ac:dyDescent="0.2">
      <c r="A75" s="38">
        <v>43594</v>
      </c>
      <c r="B75" s="39" t="s">
        <v>64</v>
      </c>
      <c r="C75" s="40" t="s">
        <v>158</v>
      </c>
      <c r="D75" s="41" t="s">
        <v>163</v>
      </c>
      <c r="E75" s="193">
        <v>531</v>
      </c>
      <c r="F75" s="191">
        <v>0</v>
      </c>
      <c r="G75" s="192">
        <f t="shared" si="0"/>
        <v>0</v>
      </c>
      <c r="H75" s="191">
        <v>0</v>
      </c>
      <c r="I75" s="192">
        <f t="shared" si="1"/>
        <v>0</v>
      </c>
    </row>
    <row r="76" spans="1:9" s="42" customFormat="1" ht="12.75" x14ac:dyDescent="0.2">
      <c r="A76" s="38">
        <v>43909</v>
      </c>
      <c r="B76" s="39" t="s">
        <v>64</v>
      </c>
      <c r="C76" s="40" t="s">
        <v>160</v>
      </c>
      <c r="D76" s="41" t="s">
        <v>165</v>
      </c>
      <c r="E76" s="190">
        <v>40.119999999999997</v>
      </c>
      <c r="F76" s="191">
        <v>4</v>
      </c>
      <c r="G76" s="192">
        <f t="shared" si="0"/>
        <v>160.47999999999999</v>
      </c>
      <c r="H76" s="191">
        <v>4</v>
      </c>
      <c r="I76" s="192">
        <f t="shared" si="1"/>
        <v>160.47999999999999</v>
      </c>
    </row>
    <row r="77" spans="1:9" s="42" customFormat="1" ht="12.75" x14ac:dyDescent="0.2">
      <c r="A77" s="38">
        <v>43909</v>
      </c>
      <c r="B77" s="39" t="s">
        <v>26</v>
      </c>
      <c r="C77" s="40" t="s">
        <v>162</v>
      </c>
      <c r="D77" s="41" t="s">
        <v>167</v>
      </c>
      <c r="E77" s="190">
        <v>542.1</v>
      </c>
      <c r="F77" s="191">
        <v>1</v>
      </c>
      <c r="G77" s="192">
        <f t="shared" ref="G77:G105" si="2">E77*F77</f>
        <v>542.1</v>
      </c>
      <c r="H77" s="191">
        <v>1</v>
      </c>
      <c r="I77" s="192">
        <f t="shared" si="1"/>
        <v>542.1</v>
      </c>
    </row>
    <row r="78" spans="1:9" s="42" customFormat="1" ht="12.75" x14ac:dyDescent="0.2">
      <c r="A78" s="38">
        <v>43909</v>
      </c>
      <c r="B78" s="39" t="s">
        <v>26</v>
      </c>
      <c r="C78" s="40" t="s">
        <v>164</v>
      </c>
      <c r="D78" s="41" t="s">
        <v>169</v>
      </c>
      <c r="E78" s="190">
        <v>1.0984</v>
      </c>
      <c r="F78" s="191">
        <v>76</v>
      </c>
      <c r="G78" s="192">
        <f t="shared" si="2"/>
        <v>83.478400000000008</v>
      </c>
      <c r="H78" s="191">
        <v>73</v>
      </c>
      <c r="I78" s="192">
        <f t="shared" ref="I78:I141" si="3">E78*H78</f>
        <v>80.183199999999999</v>
      </c>
    </row>
    <row r="79" spans="1:9" s="42" customFormat="1" ht="12.75" x14ac:dyDescent="0.2">
      <c r="A79" s="38">
        <v>44123</v>
      </c>
      <c r="B79" s="39" t="s">
        <v>29</v>
      </c>
      <c r="C79" s="40" t="s">
        <v>166</v>
      </c>
      <c r="D79" s="41" t="s">
        <v>171</v>
      </c>
      <c r="E79" s="190">
        <v>594.72</v>
      </c>
      <c r="F79" s="191">
        <v>4</v>
      </c>
      <c r="G79" s="192">
        <f t="shared" si="2"/>
        <v>2378.88</v>
      </c>
      <c r="H79" s="191">
        <v>0</v>
      </c>
      <c r="I79" s="192">
        <f t="shared" si="3"/>
        <v>0</v>
      </c>
    </row>
    <row r="80" spans="1:9" s="42" customFormat="1" ht="12.75" x14ac:dyDescent="0.2">
      <c r="A80" s="38">
        <v>43909</v>
      </c>
      <c r="B80" s="39" t="s">
        <v>29</v>
      </c>
      <c r="C80" s="40" t="s">
        <v>168</v>
      </c>
      <c r="D80" s="41" t="s">
        <v>173</v>
      </c>
      <c r="E80" s="190">
        <v>357.54</v>
      </c>
      <c r="F80" s="191">
        <v>6</v>
      </c>
      <c r="G80" s="192">
        <f t="shared" si="2"/>
        <v>2145.2400000000002</v>
      </c>
      <c r="H80" s="191">
        <v>6</v>
      </c>
      <c r="I80" s="192">
        <f t="shared" si="3"/>
        <v>2145.2400000000002</v>
      </c>
    </row>
    <row r="81" spans="1:9" s="42" customFormat="1" ht="12.75" x14ac:dyDescent="0.2">
      <c r="A81" s="38">
        <v>44364</v>
      </c>
      <c r="B81" s="39" t="s">
        <v>29</v>
      </c>
      <c r="C81" s="40" t="s">
        <v>170</v>
      </c>
      <c r="D81" s="41" t="s">
        <v>175</v>
      </c>
      <c r="E81" s="190">
        <v>258.8</v>
      </c>
      <c r="F81" s="191">
        <v>12</v>
      </c>
      <c r="G81" s="192">
        <f t="shared" si="2"/>
        <v>3105.6000000000004</v>
      </c>
      <c r="H81" s="191">
        <v>7</v>
      </c>
      <c r="I81" s="192">
        <f t="shared" si="3"/>
        <v>1811.6000000000001</v>
      </c>
    </row>
    <row r="82" spans="1:9" s="42" customFormat="1" ht="15" customHeight="1" x14ac:dyDescent="0.2">
      <c r="A82" s="38">
        <v>43712</v>
      </c>
      <c r="B82" s="39" t="s">
        <v>29</v>
      </c>
      <c r="C82" s="40" t="s">
        <v>172</v>
      </c>
      <c r="D82" s="45" t="s">
        <v>177</v>
      </c>
      <c r="E82" s="190">
        <v>654.9</v>
      </c>
      <c r="F82" s="191">
        <v>0</v>
      </c>
      <c r="G82" s="192">
        <f t="shared" si="2"/>
        <v>0</v>
      </c>
      <c r="H82" s="191">
        <v>0</v>
      </c>
      <c r="I82" s="192">
        <f t="shared" si="3"/>
        <v>0</v>
      </c>
    </row>
    <row r="83" spans="1:9" s="42" customFormat="1" ht="12.75" x14ac:dyDescent="0.2">
      <c r="A83" s="38">
        <v>44123</v>
      </c>
      <c r="B83" s="39" t="s">
        <v>29</v>
      </c>
      <c r="C83" s="40" t="s">
        <v>174</v>
      </c>
      <c r="D83" s="41" t="s">
        <v>179</v>
      </c>
      <c r="E83" s="190">
        <v>1879.74</v>
      </c>
      <c r="F83" s="191">
        <v>0</v>
      </c>
      <c r="G83" s="192">
        <f t="shared" si="2"/>
        <v>0</v>
      </c>
      <c r="H83" s="191">
        <v>0</v>
      </c>
      <c r="I83" s="192">
        <f t="shared" si="3"/>
        <v>0</v>
      </c>
    </row>
    <row r="84" spans="1:9" s="42" customFormat="1" ht="12.75" x14ac:dyDescent="0.2">
      <c r="A84" s="38">
        <v>43746</v>
      </c>
      <c r="B84" s="39" t="s">
        <v>116</v>
      </c>
      <c r="C84" s="40" t="s">
        <v>176</v>
      </c>
      <c r="D84" s="41" t="s">
        <v>181</v>
      </c>
      <c r="E84" s="190">
        <v>1003</v>
      </c>
      <c r="F84" s="191">
        <v>0</v>
      </c>
      <c r="G84" s="192">
        <f t="shared" si="2"/>
        <v>0</v>
      </c>
      <c r="H84" s="191">
        <v>0</v>
      </c>
      <c r="I84" s="192">
        <f t="shared" si="3"/>
        <v>0</v>
      </c>
    </row>
    <row r="85" spans="1:9" s="42" customFormat="1" ht="13.5" thickBot="1" x14ac:dyDescent="0.25">
      <c r="A85" s="38">
        <v>43746</v>
      </c>
      <c r="B85" s="39" t="s">
        <v>116</v>
      </c>
      <c r="C85" s="46" t="s">
        <v>178</v>
      </c>
      <c r="D85" s="41" t="s">
        <v>181</v>
      </c>
      <c r="E85" s="190">
        <v>1003</v>
      </c>
      <c r="F85" s="194">
        <v>0</v>
      </c>
      <c r="G85" s="195">
        <f t="shared" si="2"/>
        <v>0</v>
      </c>
      <c r="H85" s="194">
        <v>0</v>
      </c>
      <c r="I85" s="192">
        <f t="shared" si="3"/>
        <v>0</v>
      </c>
    </row>
    <row r="86" spans="1:9" s="42" customFormat="1" ht="12.75" x14ac:dyDescent="0.2">
      <c r="A86" s="38">
        <v>43909</v>
      </c>
      <c r="B86" s="39" t="s">
        <v>26</v>
      </c>
      <c r="C86" s="47" t="s">
        <v>180</v>
      </c>
      <c r="D86" s="41" t="s">
        <v>184</v>
      </c>
      <c r="E86" s="190">
        <v>29.9</v>
      </c>
      <c r="F86" s="196">
        <v>11</v>
      </c>
      <c r="G86" s="197">
        <f t="shared" si="2"/>
        <v>328.9</v>
      </c>
      <c r="H86" s="196">
        <v>11</v>
      </c>
      <c r="I86" s="192">
        <f t="shared" si="3"/>
        <v>328.9</v>
      </c>
    </row>
    <row r="87" spans="1:9" s="42" customFormat="1" ht="12.75" x14ac:dyDescent="0.2">
      <c r="A87" s="38">
        <v>43895</v>
      </c>
      <c r="B87" s="39" t="s">
        <v>64</v>
      </c>
      <c r="C87" s="40" t="s">
        <v>182</v>
      </c>
      <c r="D87" s="41" t="s">
        <v>186</v>
      </c>
      <c r="E87" s="190">
        <v>466.1</v>
      </c>
      <c r="F87" s="191">
        <v>0</v>
      </c>
      <c r="G87" s="192">
        <f t="shared" si="2"/>
        <v>0</v>
      </c>
      <c r="H87" s="191">
        <v>0</v>
      </c>
      <c r="I87" s="192">
        <f t="shared" si="3"/>
        <v>0</v>
      </c>
    </row>
    <row r="88" spans="1:9" s="42" customFormat="1" ht="12.75" x14ac:dyDescent="0.2">
      <c r="A88" s="38">
        <v>43746</v>
      </c>
      <c r="B88" s="39" t="s">
        <v>116</v>
      </c>
      <c r="C88" s="40" t="s">
        <v>183</v>
      </c>
      <c r="D88" s="41" t="s">
        <v>188</v>
      </c>
      <c r="E88" s="190">
        <v>4478.1000000000004</v>
      </c>
      <c r="F88" s="191">
        <v>0</v>
      </c>
      <c r="G88" s="192">
        <f t="shared" si="2"/>
        <v>0</v>
      </c>
      <c r="H88" s="191">
        <v>0</v>
      </c>
      <c r="I88" s="192">
        <f t="shared" si="3"/>
        <v>0</v>
      </c>
    </row>
    <row r="89" spans="1:9" s="42" customFormat="1" ht="12.75" x14ac:dyDescent="0.2">
      <c r="A89" s="38">
        <v>43566</v>
      </c>
      <c r="B89" s="39" t="s">
        <v>29</v>
      </c>
      <c r="C89" s="40" t="s">
        <v>185</v>
      </c>
      <c r="D89" s="41" t="s">
        <v>190</v>
      </c>
      <c r="E89" s="190">
        <v>259.60000000000002</v>
      </c>
      <c r="F89" s="191">
        <v>1</v>
      </c>
      <c r="G89" s="192">
        <f t="shared" si="2"/>
        <v>259.60000000000002</v>
      </c>
      <c r="H89" s="191">
        <v>1</v>
      </c>
      <c r="I89" s="192">
        <f t="shared" si="3"/>
        <v>259.60000000000002</v>
      </c>
    </row>
    <row r="90" spans="1:9" s="42" customFormat="1" ht="12.75" x14ac:dyDescent="0.2">
      <c r="A90" s="38">
        <v>43712</v>
      </c>
      <c r="B90" s="39" t="s">
        <v>29</v>
      </c>
      <c r="C90" s="40" t="s">
        <v>187</v>
      </c>
      <c r="D90" s="41" t="s">
        <v>192</v>
      </c>
      <c r="E90" s="190">
        <v>237.18</v>
      </c>
      <c r="F90" s="191">
        <v>0</v>
      </c>
      <c r="G90" s="192">
        <f t="shared" si="2"/>
        <v>0</v>
      </c>
      <c r="H90" s="191">
        <v>0</v>
      </c>
      <c r="I90" s="192">
        <f t="shared" si="3"/>
        <v>0</v>
      </c>
    </row>
    <row r="91" spans="1:9" s="42" customFormat="1" ht="12.75" x14ac:dyDescent="0.2">
      <c r="A91" s="38">
        <v>43566</v>
      </c>
      <c r="B91" s="39" t="s">
        <v>29</v>
      </c>
      <c r="C91" s="40" t="s">
        <v>189</v>
      </c>
      <c r="D91" s="41" t="s">
        <v>194</v>
      </c>
      <c r="E91" s="190">
        <v>784.7</v>
      </c>
      <c r="F91" s="191">
        <v>1</v>
      </c>
      <c r="G91" s="192">
        <f t="shared" si="2"/>
        <v>784.7</v>
      </c>
      <c r="H91" s="191">
        <v>1</v>
      </c>
      <c r="I91" s="192">
        <f t="shared" si="3"/>
        <v>784.7</v>
      </c>
    </row>
    <row r="92" spans="1:9" s="42" customFormat="1" ht="12.75" x14ac:dyDescent="0.2">
      <c r="A92" s="38">
        <v>43594</v>
      </c>
      <c r="B92" s="39" t="s">
        <v>64</v>
      </c>
      <c r="C92" s="40" t="s">
        <v>191</v>
      </c>
      <c r="D92" s="41" t="s">
        <v>196</v>
      </c>
      <c r="E92" s="190">
        <v>590</v>
      </c>
      <c r="F92" s="191">
        <v>0</v>
      </c>
      <c r="G92" s="192">
        <f t="shared" si="2"/>
        <v>0</v>
      </c>
      <c r="H92" s="191">
        <v>0</v>
      </c>
      <c r="I92" s="192">
        <f t="shared" si="3"/>
        <v>0</v>
      </c>
    </row>
    <row r="93" spans="1:9" s="42" customFormat="1" ht="12.75" x14ac:dyDescent="0.2">
      <c r="A93" s="38">
        <v>43895</v>
      </c>
      <c r="B93" s="39" t="s">
        <v>64</v>
      </c>
      <c r="C93" s="40" t="s">
        <v>193</v>
      </c>
      <c r="D93" s="41" t="s">
        <v>198</v>
      </c>
      <c r="E93" s="190">
        <v>329.81</v>
      </c>
      <c r="F93" s="191">
        <v>0</v>
      </c>
      <c r="G93" s="192">
        <f t="shared" si="2"/>
        <v>0</v>
      </c>
      <c r="H93" s="191">
        <v>0</v>
      </c>
      <c r="I93" s="192">
        <f t="shared" si="3"/>
        <v>0</v>
      </c>
    </row>
    <row r="94" spans="1:9" s="42" customFormat="1" ht="12.75" x14ac:dyDescent="0.2">
      <c r="A94" s="38">
        <v>43909</v>
      </c>
      <c r="B94" s="39" t="s">
        <v>29</v>
      </c>
      <c r="C94" s="40" t="s">
        <v>195</v>
      </c>
      <c r="D94" s="41" t="s">
        <v>201</v>
      </c>
      <c r="E94" s="190">
        <v>109.74</v>
      </c>
      <c r="F94" s="191">
        <v>0</v>
      </c>
      <c r="G94" s="192">
        <f t="shared" si="2"/>
        <v>0</v>
      </c>
      <c r="H94" s="191">
        <v>0</v>
      </c>
      <c r="I94" s="192">
        <f t="shared" si="3"/>
        <v>0</v>
      </c>
    </row>
    <row r="95" spans="1:9" s="42" customFormat="1" ht="12.75" x14ac:dyDescent="0.2">
      <c r="A95" s="38">
        <v>43594</v>
      </c>
      <c r="B95" s="39" t="s">
        <v>64</v>
      </c>
      <c r="C95" s="40" t="s">
        <v>197</v>
      </c>
      <c r="D95" s="41" t="s">
        <v>203</v>
      </c>
      <c r="E95" s="190">
        <v>328.91</v>
      </c>
      <c r="F95" s="191">
        <v>1</v>
      </c>
      <c r="G95" s="192">
        <f t="shared" si="2"/>
        <v>328.91</v>
      </c>
      <c r="H95" s="191">
        <v>1</v>
      </c>
      <c r="I95" s="192">
        <f t="shared" si="3"/>
        <v>328.91</v>
      </c>
    </row>
    <row r="96" spans="1:9" s="42" customFormat="1" ht="12.75" x14ac:dyDescent="0.2">
      <c r="A96" s="38">
        <v>43746</v>
      </c>
      <c r="B96" s="39" t="s">
        <v>199</v>
      </c>
      <c r="C96" s="40" t="s">
        <v>200</v>
      </c>
      <c r="D96" s="41" t="s">
        <v>205</v>
      </c>
      <c r="E96" s="190">
        <v>176.69</v>
      </c>
      <c r="F96" s="191">
        <v>0</v>
      </c>
      <c r="G96" s="192">
        <f t="shared" si="2"/>
        <v>0</v>
      </c>
      <c r="H96" s="191">
        <v>0</v>
      </c>
      <c r="I96" s="192">
        <f t="shared" si="3"/>
        <v>0</v>
      </c>
    </row>
    <row r="97" spans="1:9" s="42" customFormat="1" ht="12.75" x14ac:dyDescent="0.2">
      <c r="A97" s="38">
        <v>43566</v>
      </c>
      <c r="B97" s="39" t="s">
        <v>64</v>
      </c>
      <c r="C97" s="40" t="s">
        <v>202</v>
      </c>
      <c r="D97" s="41" t="s">
        <v>207</v>
      </c>
      <c r="E97" s="190">
        <v>448.4</v>
      </c>
      <c r="F97" s="191">
        <v>0</v>
      </c>
      <c r="G97" s="192">
        <f t="shared" si="2"/>
        <v>0</v>
      </c>
      <c r="H97" s="191">
        <v>0</v>
      </c>
      <c r="I97" s="192">
        <f t="shared" si="3"/>
        <v>0</v>
      </c>
    </row>
    <row r="98" spans="1:9" s="42" customFormat="1" ht="12.75" x14ac:dyDescent="0.2">
      <c r="A98" s="38">
        <v>44123</v>
      </c>
      <c r="B98" s="39" t="s">
        <v>69</v>
      </c>
      <c r="C98" s="40" t="s">
        <v>204</v>
      </c>
      <c r="D98" s="41" t="s">
        <v>209</v>
      </c>
      <c r="E98" s="190">
        <v>224.2</v>
      </c>
      <c r="F98" s="191">
        <v>0</v>
      </c>
      <c r="G98" s="192">
        <f t="shared" si="2"/>
        <v>0</v>
      </c>
      <c r="H98" s="191">
        <v>0</v>
      </c>
      <c r="I98" s="192">
        <f t="shared" si="3"/>
        <v>0</v>
      </c>
    </row>
    <row r="99" spans="1:9" s="42" customFormat="1" ht="12.75" x14ac:dyDescent="0.2">
      <c r="A99" s="38">
        <v>43895</v>
      </c>
      <c r="B99" s="39" t="s">
        <v>69</v>
      </c>
      <c r="C99" s="40" t="s">
        <v>206</v>
      </c>
      <c r="D99" s="41" t="s">
        <v>211</v>
      </c>
      <c r="E99" s="190">
        <v>283.2</v>
      </c>
      <c r="F99" s="191">
        <v>0</v>
      </c>
      <c r="G99" s="192">
        <f t="shared" si="2"/>
        <v>0</v>
      </c>
      <c r="H99" s="191">
        <v>0</v>
      </c>
      <c r="I99" s="192">
        <f t="shared" si="3"/>
        <v>0</v>
      </c>
    </row>
    <row r="100" spans="1:9" s="42" customFormat="1" ht="12.75" x14ac:dyDescent="0.2">
      <c r="A100" s="38">
        <v>44123</v>
      </c>
      <c r="B100" s="39" t="s">
        <v>29</v>
      </c>
      <c r="C100" s="40" t="s">
        <v>208</v>
      </c>
      <c r="D100" s="41" t="s">
        <v>213</v>
      </c>
      <c r="E100" s="190">
        <v>900.34</v>
      </c>
      <c r="F100" s="191">
        <v>1</v>
      </c>
      <c r="G100" s="192">
        <f t="shared" si="2"/>
        <v>900.34</v>
      </c>
      <c r="H100" s="191">
        <v>1</v>
      </c>
      <c r="I100" s="192">
        <f t="shared" si="3"/>
        <v>900.34</v>
      </c>
    </row>
    <row r="101" spans="1:9" s="42" customFormat="1" ht="12.75" x14ac:dyDescent="0.2">
      <c r="A101" s="38">
        <v>44273</v>
      </c>
      <c r="B101" s="39" t="s">
        <v>29</v>
      </c>
      <c r="C101" s="40" t="s">
        <v>210</v>
      </c>
      <c r="D101" s="41" t="s">
        <v>215</v>
      </c>
      <c r="E101" s="190">
        <v>296.18</v>
      </c>
      <c r="F101" s="191">
        <v>1</v>
      </c>
      <c r="G101" s="192">
        <f t="shared" si="2"/>
        <v>296.18</v>
      </c>
      <c r="H101" s="191">
        <v>1</v>
      </c>
      <c r="I101" s="192">
        <f t="shared" si="3"/>
        <v>296.18</v>
      </c>
    </row>
    <row r="102" spans="1:9" s="42" customFormat="1" ht="12.75" x14ac:dyDescent="0.2">
      <c r="A102" s="38">
        <v>44123</v>
      </c>
      <c r="B102" s="39" t="s">
        <v>29</v>
      </c>
      <c r="C102" s="40" t="s">
        <v>212</v>
      </c>
      <c r="D102" s="41" t="s">
        <v>217</v>
      </c>
      <c r="E102" s="190">
        <v>816.56</v>
      </c>
      <c r="F102" s="191">
        <v>13</v>
      </c>
      <c r="G102" s="192">
        <f t="shared" si="2"/>
        <v>10615.279999999999</v>
      </c>
      <c r="H102" s="191">
        <v>13</v>
      </c>
      <c r="I102" s="192">
        <f t="shared" si="3"/>
        <v>10615.279999999999</v>
      </c>
    </row>
    <row r="103" spans="1:9" s="42" customFormat="1" ht="12.75" x14ac:dyDescent="0.2">
      <c r="A103" s="38">
        <v>43746</v>
      </c>
      <c r="B103" s="39" t="s">
        <v>105</v>
      </c>
      <c r="C103" s="40" t="s">
        <v>214</v>
      </c>
      <c r="D103" s="41" t="s">
        <v>219</v>
      </c>
      <c r="E103" s="44">
        <v>147.5</v>
      </c>
      <c r="F103" s="191">
        <v>2</v>
      </c>
      <c r="G103" s="192">
        <f t="shared" si="2"/>
        <v>295</v>
      </c>
      <c r="H103" s="191">
        <v>2</v>
      </c>
      <c r="I103" s="192">
        <f t="shared" si="3"/>
        <v>295</v>
      </c>
    </row>
    <row r="104" spans="1:9" s="42" customFormat="1" ht="12.75" x14ac:dyDescent="0.2">
      <c r="A104" s="38">
        <v>44123</v>
      </c>
      <c r="B104" s="39" t="s">
        <v>69</v>
      </c>
      <c r="C104" s="40" t="s">
        <v>216</v>
      </c>
      <c r="D104" s="41" t="s">
        <v>222</v>
      </c>
      <c r="E104" s="190">
        <v>50</v>
      </c>
      <c r="F104" s="191">
        <v>1</v>
      </c>
      <c r="G104" s="192">
        <f t="shared" si="2"/>
        <v>50</v>
      </c>
      <c r="H104" s="191">
        <v>1</v>
      </c>
      <c r="I104" s="192">
        <f t="shared" si="3"/>
        <v>50</v>
      </c>
    </row>
    <row r="105" spans="1:9" s="42" customFormat="1" ht="12.75" x14ac:dyDescent="0.2">
      <c r="A105" s="38">
        <v>43909</v>
      </c>
      <c r="B105" s="39" t="s">
        <v>26</v>
      </c>
      <c r="C105" s="40" t="s">
        <v>218</v>
      </c>
      <c r="D105" s="41" t="s">
        <v>224</v>
      </c>
      <c r="E105" s="190">
        <v>6.4479999999999995</v>
      </c>
      <c r="F105" s="191">
        <v>44</v>
      </c>
      <c r="G105" s="192">
        <f t="shared" si="2"/>
        <v>283.71199999999999</v>
      </c>
      <c r="H105" s="191">
        <v>43</v>
      </c>
      <c r="I105" s="192">
        <f t="shared" si="3"/>
        <v>277.26399999999995</v>
      </c>
    </row>
    <row r="106" spans="1:9" s="42" customFormat="1" ht="12.75" x14ac:dyDescent="0.2">
      <c r="A106" s="38">
        <v>43488</v>
      </c>
      <c r="B106" s="39" t="s">
        <v>220</v>
      </c>
      <c r="C106" s="40" t="s">
        <v>221</v>
      </c>
      <c r="D106" s="41" t="s">
        <v>226</v>
      </c>
      <c r="E106" s="190">
        <v>1000</v>
      </c>
      <c r="F106" s="192">
        <v>300</v>
      </c>
      <c r="G106" s="192">
        <v>0</v>
      </c>
      <c r="H106" s="192">
        <v>300</v>
      </c>
      <c r="I106" s="192">
        <v>0</v>
      </c>
    </row>
    <row r="107" spans="1:9" s="42" customFormat="1" ht="12.75" x14ac:dyDescent="0.2">
      <c r="A107" s="38">
        <v>44123</v>
      </c>
      <c r="B107" s="39" t="s">
        <v>29</v>
      </c>
      <c r="C107" s="40" t="s">
        <v>223</v>
      </c>
      <c r="D107" s="41" t="s">
        <v>228</v>
      </c>
      <c r="E107" s="190">
        <v>1091.5</v>
      </c>
      <c r="F107" s="191">
        <v>0</v>
      </c>
      <c r="G107" s="192">
        <f t="shared" ref="G107:G170" si="4">E107*F107</f>
        <v>0</v>
      </c>
      <c r="H107" s="191">
        <v>0</v>
      </c>
      <c r="I107" s="192">
        <f t="shared" si="3"/>
        <v>0</v>
      </c>
    </row>
    <row r="108" spans="1:9" s="42" customFormat="1" ht="12.75" x14ac:dyDescent="0.2">
      <c r="A108" s="38">
        <v>43895</v>
      </c>
      <c r="B108" s="39" t="s">
        <v>69</v>
      </c>
      <c r="C108" s="40" t="s">
        <v>225</v>
      </c>
      <c r="D108" s="41" t="s">
        <v>232</v>
      </c>
      <c r="E108" s="190">
        <v>41.3</v>
      </c>
      <c r="F108" s="191">
        <v>30</v>
      </c>
      <c r="G108" s="192">
        <f t="shared" si="4"/>
        <v>1239</v>
      </c>
      <c r="H108" s="191">
        <v>30</v>
      </c>
      <c r="I108" s="192">
        <f t="shared" si="3"/>
        <v>1239</v>
      </c>
    </row>
    <row r="109" spans="1:9" s="42" customFormat="1" ht="12.75" x14ac:dyDescent="0.2">
      <c r="A109" s="38">
        <v>44123</v>
      </c>
      <c r="B109" s="39" t="s">
        <v>69</v>
      </c>
      <c r="C109" s="40" t="s">
        <v>227</v>
      </c>
      <c r="D109" s="41" t="s">
        <v>234</v>
      </c>
      <c r="E109" s="190">
        <v>212.4</v>
      </c>
      <c r="F109" s="191">
        <v>2</v>
      </c>
      <c r="G109" s="192">
        <f t="shared" si="4"/>
        <v>424.8</v>
      </c>
      <c r="H109" s="191">
        <v>2</v>
      </c>
      <c r="I109" s="192">
        <f t="shared" si="3"/>
        <v>424.8</v>
      </c>
    </row>
    <row r="110" spans="1:9" s="42" customFormat="1" ht="12.75" x14ac:dyDescent="0.2">
      <c r="A110" s="38">
        <v>43909</v>
      </c>
      <c r="B110" s="39" t="s">
        <v>26</v>
      </c>
      <c r="C110" s="40" t="s">
        <v>227</v>
      </c>
      <c r="D110" s="41" t="s">
        <v>236</v>
      </c>
      <c r="E110" s="190">
        <v>266.916</v>
      </c>
      <c r="F110" s="191">
        <v>0</v>
      </c>
      <c r="G110" s="192">
        <f t="shared" si="4"/>
        <v>0</v>
      </c>
      <c r="H110" s="191">
        <v>0</v>
      </c>
      <c r="I110" s="192">
        <f t="shared" si="3"/>
        <v>0</v>
      </c>
    </row>
    <row r="111" spans="1:9" s="42" customFormat="1" ht="12.75" x14ac:dyDescent="0.2">
      <c r="A111" s="38">
        <v>44273</v>
      </c>
      <c r="B111" s="39" t="s">
        <v>29</v>
      </c>
      <c r="C111" s="40" t="s">
        <v>227</v>
      </c>
      <c r="D111" s="41" t="s">
        <v>239</v>
      </c>
      <c r="E111" s="190">
        <v>120.36</v>
      </c>
      <c r="F111" s="191">
        <v>3</v>
      </c>
      <c r="G111" s="192">
        <f t="shared" si="4"/>
        <v>361.08</v>
      </c>
      <c r="H111" s="191">
        <v>2</v>
      </c>
      <c r="I111" s="192">
        <f t="shared" si="3"/>
        <v>240.72</v>
      </c>
    </row>
    <row r="112" spans="1:9" s="42" customFormat="1" ht="12.75" x14ac:dyDescent="0.2">
      <c r="A112" s="38">
        <v>43909</v>
      </c>
      <c r="B112" s="39" t="s">
        <v>29</v>
      </c>
      <c r="C112" s="40" t="s">
        <v>231</v>
      </c>
      <c r="D112" s="41" t="s">
        <v>241</v>
      </c>
      <c r="E112" s="190">
        <v>120.36</v>
      </c>
      <c r="F112" s="191">
        <v>0</v>
      </c>
      <c r="G112" s="192">
        <f t="shared" si="4"/>
        <v>0</v>
      </c>
      <c r="H112" s="191">
        <v>0</v>
      </c>
      <c r="I112" s="192">
        <f t="shared" si="3"/>
        <v>0</v>
      </c>
    </row>
    <row r="113" spans="1:9" s="42" customFormat="1" ht="12.75" x14ac:dyDescent="0.2">
      <c r="A113" s="38">
        <v>43566</v>
      </c>
      <c r="B113" s="39" t="s">
        <v>29</v>
      </c>
      <c r="C113" s="40" t="s">
        <v>233</v>
      </c>
      <c r="D113" s="41" t="s">
        <v>243</v>
      </c>
      <c r="E113" s="190">
        <v>135.69999999999999</v>
      </c>
      <c r="F113" s="191">
        <v>0</v>
      </c>
      <c r="G113" s="192">
        <f t="shared" si="4"/>
        <v>0</v>
      </c>
      <c r="H113" s="191">
        <v>0</v>
      </c>
      <c r="I113" s="192">
        <f t="shared" si="3"/>
        <v>0</v>
      </c>
    </row>
    <row r="114" spans="1:9" s="42" customFormat="1" ht="12.75" x14ac:dyDescent="0.2">
      <c r="A114" s="174">
        <v>43895</v>
      </c>
      <c r="B114" s="39" t="s">
        <v>64</v>
      </c>
      <c r="C114" s="40" t="s">
        <v>235</v>
      </c>
      <c r="D114" s="41" t="s">
        <v>245</v>
      </c>
      <c r="E114" s="190">
        <v>649</v>
      </c>
      <c r="F114" s="191">
        <v>0</v>
      </c>
      <c r="G114" s="192">
        <f t="shared" si="4"/>
        <v>0</v>
      </c>
      <c r="H114" s="191">
        <v>0</v>
      </c>
      <c r="I114" s="192">
        <f t="shared" si="3"/>
        <v>0</v>
      </c>
    </row>
    <row r="115" spans="1:9" s="42" customFormat="1" ht="12.75" x14ac:dyDescent="0.2">
      <c r="A115" s="38">
        <v>44364</v>
      </c>
      <c r="B115" s="39" t="s">
        <v>237</v>
      </c>
      <c r="C115" s="40" t="s">
        <v>238</v>
      </c>
      <c r="D115" s="41" t="s">
        <v>247</v>
      </c>
      <c r="E115" s="190">
        <v>182</v>
      </c>
      <c r="F115" s="191">
        <v>43</v>
      </c>
      <c r="G115" s="192">
        <f t="shared" si="4"/>
        <v>7826</v>
      </c>
      <c r="H115" s="191">
        <v>33</v>
      </c>
      <c r="I115" s="192">
        <f t="shared" si="3"/>
        <v>6006</v>
      </c>
    </row>
    <row r="116" spans="1:9" s="42" customFormat="1" ht="12.75" x14ac:dyDescent="0.2">
      <c r="A116" s="38">
        <v>44123</v>
      </c>
      <c r="B116" s="39" t="s">
        <v>29</v>
      </c>
      <c r="C116" s="40" t="s">
        <v>240</v>
      </c>
      <c r="D116" s="41" t="s">
        <v>249</v>
      </c>
      <c r="E116" s="190">
        <v>325.29000000000002</v>
      </c>
      <c r="F116" s="191">
        <v>15</v>
      </c>
      <c r="G116" s="192">
        <f t="shared" si="4"/>
        <v>4879.3500000000004</v>
      </c>
      <c r="H116" s="191">
        <v>12</v>
      </c>
      <c r="I116" s="192">
        <f t="shared" si="3"/>
        <v>3903.4800000000005</v>
      </c>
    </row>
    <row r="117" spans="1:9" s="42" customFormat="1" ht="12.75" x14ac:dyDescent="0.2">
      <c r="A117" s="38">
        <v>44273</v>
      </c>
      <c r="B117" s="39" t="s">
        <v>29</v>
      </c>
      <c r="C117" s="40" t="s">
        <v>242</v>
      </c>
      <c r="D117" s="41" t="s">
        <v>251</v>
      </c>
      <c r="E117" s="190">
        <v>346.92</v>
      </c>
      <c r="F117" s="191">
        <v>4</v>
      </c>
      <c r="G117" s="192">
        <f t="shared" si="4"/>
        <v>1387.68</v>
      </c>
      <c r="H117" s="191">
        <v>4</v>
      </c>
      <c r="I117" s="192">
        <f t="shared" si="3"/>
        <v>1387.68</v>
      </c>
    </row>
    <row r="118" spans="1:9" s="42" customFormat="1" ht="12.75" x14ac:dyDescent="0.2">
      <c r="A118" s="38">
        <v>44364</v>
      </c>
      <c r="B118" s="39" t="s">
        <v>29</v>
      </c>
      <c r="C118" s="40" t="s">
        <v>244</v>
      </c>
      <c r="D118" s="41" t="s">
        <v>254</v>
      </c>
      <c r="E118" s="190">
        <v>111.08</v>
      </c>
      <c r="F118" s="191">
        <v>10</v>
      </c>
      <c r="G118" s="192">
        <f t="shared" si="4"/>
        <v>1110.8</v>
      </c>
      <c r="H118" s="191">
        <v>10</v>
      </c>
      <c r="I118" s="192">
        <f t="shared" si="3"/>
        <v>1110.8</v>
      </c>
    </row>
    <row r="119" spans="1:9" s="42" customFormat="1" ht="12.75" x14ac:dyDescent="0.2">
      <c r="A119" s="38">
        <v>43895</v>
      </c>
      <c r="B119" s="39" t="s">
        <v>64</v>
      </c>
      <c r="C119" s="40" t="s">
        <v>246</v>
      </c>
      <c r="D119" s="41" t="s">
        <v>256</v>
      </c>
      <c r="E119" s="190">
        <v>820.1</v>
      </c>
      <c r="F119" s="191">
        <v>0</v>
      </c>
      <c r="G119" s="192">
        <f t="shared" si="4"/>
        <v>0</v>
      </c>
      <c r="H119" s="191">
        <v>0</v>
      </c>
      <c r="I119" s="192">
        <f t="shared" si="3"/>
        <v>0</v>
      </c>
    </row>
    <row r="120" spans="1:9" s="42" customFormat="1" ht="12.75" x14ac:dyDescent="0.2">
      <c r="A120" s="38">
        <v>43895</v>
      </c>
      <c r="B120" s="39" t="s">
        <v>64</v>
      </c>
      <c r="C120" s="40" t="s">
        <v>248</v>
      </c>
      <c r="D120" s="41" t="s">
        <v>258</v>
      </c>
      <c r="E120" s="190">
        <v>930</v>
      </c>
      <c r="F120" s="191">
        <v>0</v>
      </c>
      <c r="G120" s="192">
        <f t="shared" si="4"/>
        <v>0</v>
      </c>
      <c r="H120" s="191">
        <v>0</v>
      </c>
      <c r="I120" s="192">
        <f t="shared" si="3"/>
        <v>0</v>
      </c>
    </row>
    <row r="121" spans="1:9" s="42" customFormat="1" ht="12.75" x14ac:dyDescent="0.2">
      <c r="A121" s="38">
        <v>43895</v>
      </c>
      <c r="B121" s="39" t="s">
        <v>64</v>
      </c>
      <c r="C121" s="40" t="s">
        <v>250</v>
      </c>
      <c r="D121" s="41" t="s">
        <v>260</v>
      </c>
      <c r="E121" s="190">
        <v>458.666</v>
      </c>
      <c r="F121" s="191">
        <v>1</v>
      </c>
      <c r="G121" s="192">
        <f t="shared" si="4"/>
        <v>458.666</v>
      </c>
      <c r="H121" s="191">
        <v>0</v>
      </c>
      <c r="I121" s="192">
        <f t="shared" si="3"/>
        <v>0</v>
      </c>
    </row>
    <row r="122" spans="1:9" s="42" customFormat="1" ht="12.75" x14ac:dyDescent="0.2">
      <c r="A122" s="38">
        <v>43746</v>
      </c>
      <c r="B122" s="39" t="s">
        <v>252</v>
      </c>
      <c r="C122" s="40" t="s">
        <v>253</v>
      </c>
      <c r="D122" s="41" t="s">
        <v>262</v>
      </c>
      <c r="E122" s="190">
        <v>489.7</v>
      </c>
      <c r="F122" s="191">
        <v>0</v>
      </c>
      <c r="G122" s="192">
        <f t="shared" si="4"/>
        <v>0</v>
      </c>
      <c r="H122" s="191">
        <v>0</v>
      </c>
      <c r="I122" s="192">
        <f t="shared" si="3"/>
        <v>0</v>
      </c>
    </row>
    <row r="123" spans="1:9" s="42" customFormat="1" ht="12.75" x14ac:dyDescent="0.2">
      <c r="A123" s="38">
        <v>43895</v>
      </c>
      <c r="B123" s="39" t="s">
        <v>64</v>
      </c>
      <c r="C123" s="40" t="s">
        <v>255</v>
      </c>
      <c r="D123" s="41" t="s">
        <v>264</v>
      </c>
      <c r="E123" s="190">
        <v>168.15</v>
      </c>
      <c r="F123" s="191">
        <v>0</v>
      </c>
      <c r="G123" s="192">
        <f t="shared" si="4"/>
        <v>0</v>
      </c>
      <c r="H123" s="191">
        <v>0</v>
      </c>
      <c r="I123" s="192">
        <f t="shared" si="3"/>
        <v>0</v>
      </c>
    </row>
    <row r="124" spans="1:9" s="42" customFormat="1" ht="12.75" x14ac:dyDescent="0.2">
      <c r="A124" s="38">
        <v>44273</v>
      </c>
      <c r="B124" s="39" t="s">
        <v>64</v>
      </c>
      <c r="C124" s="40" t="s">
        <v>257</v>
      </c>
      <c r="D124" s="41" t="s">
        <v>266</v>
      </c>
      <c r="E124" s="190">
        <v>627.76</v>
      </c>
      <c r="F124" s="191">
        <v>19</v>
      </c>
      <c r="G124" s="192">
        <f t="shared" si="4"/>
        <v>11927.44</v>
      </c>
      <c r="H124" s="191">
        <v>19</v>
      </c>
      <c r="I124" s="192">
        <f t="shared" si="3"/>
        <v>11927.44</v>
      </c>
    </row>
    <row r="125" spans="1:9" s="42" customFormat="1" ht="12.75" x14ac:dyDescent="0.2">
      <c r="A125" s="38">
        <v>44265</v>
      </c>
      <c r="B125" s="39" t="s">
        <v>69</v>
      </c>
      <c r="C125" s="40" t="s">
        <v>259</v>
      </c>
      <c r="D125" s="41" t="s">
        <v>268</v>
      </c>
      <c r="E125" s="190">
        <v>7.17</v>
      </c>
      <c r="F125" s="191">
        <v>0</v>
      </c>
      <c r="G125" s="192">
        <f t="shared" si="4"/>
        <v>0</v>
      </c>
      <c r="H125" s="191">
        <v>0</v>
      </c>
      <c r="I125" s="192">
        <f t="shared" si="3"/>
        <v>0</v>
      </c>
    </row>
    <row r="126" spans="1:9" s="42" customFormat="1" ht="12.75" x14ac:dyDescent="0.2">
      <c r="A126" s="38">
        <v>44364</v>
      </c>
      <c r="B126" s="39" t="s">
        <v>69</v>
      </c>
      <c r="C126" s="40" t="s">
        <v>261</v>
      </c>
      <c r="D126" s="41" t="s">
        <v>268</v>
      </c>
      <c r="E126" s="190">
        <v>5.17</v>
      </c>
      <c r="F126" s="191">
        <v>105</v>
      </c>
      <c r="G126" s="192">
        <f t="shared" si="4"/>
        <v>542.85</v>
      </c>
      <c r="H126" s="191">
        <v>80</v>
      </c>
      <c r="I126" s="192">
        <f t="shared" si="3"/>
        <v>413.6</v>
      </c>
    </row>
    <row r="127" spans="1:9" s="42" customFormat="1" ht="12.75" x14ac:dyDescent="0.2">
      <c r="A127" s="38">
        <v>44265</v>
      </c>
      <c r="B127" s="39" t="s">
        <v>69</v>
      </c>
      <c r="C127" s="40" t="s">
        <v>263</v>
      </c>
      <c r="D127" s="41" t="s">
        <v>271</v>
      </c>
      <c r="E127" s="190">
        <v>6.6666666667000003</v>
      </c>
      <c r="F127" s="191">
        <v>7</v>
      </c>
      <c r="G127" s="192">
        <f t="shared" si="4"/>
        <v>46.666666666899999</v>
      </c>
      <c r="H127" s="191">
        <v>7</v>
      </c>
      <c r="I127" s="192">
        <f t="shared" si="3"/>
        <v>46.666666666899999</v>
      </c>
    </row>
    <row r="128" spans="1:9" s="42" customFormat="1" ht="12.75" x14ac:dyDescent="0.2">
      <c r="A128" s="38">
        <v>43895</v>
      </c>
      <c r="B128" s="39" t="s">
        <v>69</v>
      </c>
      <c r="C128" s="40" t="s">
        <v>265</v>
      </c>
      <c r="D128" s="41" t="s">
        <v>273</v>
      </c>
      <c r="E128" s="190">
        <v>6.6666667000000004</v>
      </c>
      <c r="F128" s="191">
        <v>8</v>
      </c>
      <c r="G128" s="192">
        <f t="shared" si="4"/>
        <v>53.333333600000003</v>
      </c>
      <c r="H128" s="191">
        <v>8</v>
      </c>
      <c r="I128" s="192">
        <f t="shared" si="3"/>
        <v>53.333333600000003</v>
      </c>
    </row>
    <row r="129" spans="1:9" s="42" customFormat="1" ht="12.75" x14ac:dyDescent="0.2">
      <c r="A129" s="38">
        <v>44364</v>
      </c>
      <c r="B129" s="39" t="s">
        <v>69</v>
      </c>
      <c r="C129" s="40" t="s">
        <v>267</v>
      </c>
      <c r="D129" s="41" t="s">
        <v>276</v>
      </c>
      <c r="E129" s="190">
        <v>3.75</v>
      </c>
      <c r="F129" s="191">
        <v>22</v>
      </c>
      <c r="G129" s="192">
        <f t="shared" si="4"/>
        <v>82.5</v>
      </c>
      <c r="H129" s="191">
        <v>0</v>
      </c>
      <c r="I129" s="192">
        <f t="shared" si="3"/>
        <v>0</v>
      </c>
    </row>
    <row r="130" spans="1:9" s="42" customFormat="1" ht="12.75" x14ac:dyDescent="0.2">
      <c r="A130" s="38">
        <v>44265</v>
      </c>
      <c r="B130" s="39" t="s">
        <v>69</v>
      </c>
      <c r="C130" s="40" t="s">
        <v>269</v>
      </c>
      <c r="D130" s="41" t="s">
        <v>278</v>
      </c>
      <c r="E130" s="190">
        <v>24.78</v>
      </c>
      <c r="F130" s="191">
        <v>0</v>
      </c>
      <c r="G130" s="192">
        <f t="shared" si="4"/>
        <v>0</v>
      </c>
      <c r="H130" s="191">
        <v>0</v>
      </c>
      <c r="I130" s="192">
        <f t="shared" si="3"/>
        <v>0</v>
      </c>
    </row>
    <row r="131" spans="1:9" s="42" customFormat="1" ht="12.75" x14ac:dyDescent="0.2">
      <c r="A131" s="38">
        <v>44364</v>
      </c>
      <c r="B131" s="39" t="s">
        <v>69</v>
      </c>
      <c r="C131" s="40" t="s">
        <v>270</v>
      </c>
      <c r="D131" s="41" t="s">
        <v>588</v>
      </c>
      <c r="E131" s="190">
        <v>23</v>
      </c>
      <c r="F131" s="191">
        <v>24</v>
      </c>
      <c r="G131" s="192">
        <f t="shared" si="4"/>
        <v>552</v>
      </c>
      <c r="H131" s="191">
        <v>24</v>
      </c>
      <c r="I131" s="192">
        <f t="shared" si="3"/>
        <v>552</v>
      </c>
    </row>
    <row r="132" spans="1:9" s="42" customFormat="1" ht="12.75" x14ac:dyDescent="0.2">
      <c r="A132" s="38">
        <v>43895</v>
      </c>
      <c r="B132" s="39" t="s">
        <v>69</v>
      </c>
      <c r="C132" s="40" t="s">
        <v>270</v>
      </c>
      <c r="D132" s="41" t="s">
        <v>282</v>
      </c>
      <c r="E132" s="190">
        <v>212.4</v>
      </c>
      <c r="F132" s="191">
        <v>0</v>
      </c>
      <c r="G132" s="192">
        <f t="shared" si="4"/>
        <v>0</v>
      </c>
      <c r="H132" s="191">
        <v>0</v>
      </c>
      <c r="I132" s="192">
        <f t="shared" si="3"/>
        <v>0</v>
      </c>
    </row>
    <row r="133" spans="1:9" s="42" customFormat="1" ht="12.75" x14ac:dyDescent="0.2">
      <c r="A133" s="38">
        <v>44123</v>
      </c>
      <c r="B133" s="39" t="s">
        <v>29</v>
      </c>
      <c r="C133" s="40" t="s">
        <v>272</v>
      </c>
      <c r="D133" s="41" t="s">
        <v>285</v>
      </c>
      <c r="E133" s="190">
        <v>542.79999999999995</v>
      </c>
      <c r="F133" s="191">
        <v>3</v>
      </c>
      <c r="G133" s="192">
        <f t="shared" si="4"/>
        <v>1628.3999999999999</v>
      </c>
      <c r="H133" s="191">
        <v>3</v>
      </c>
      <c r="I133" s="192">
        <f t="shared" si="3"/>
        <v>1628.3999999999999</v>
      </c>
    </row>
    <row r="134" spans="1:9" s="42" customFormat="1" ht="12.75" x14ac:dyDescent="0.2">
      <c r="A134" s="38">
        <v>43746</v>
      </c>
      <c r="B134" s="39" t="s">
        <v>274</v>
      </c>
      <c r="C134" s="40" t="s">
        <v>275</v>
      </c>
      <c r="D134" s="41" t="s">
        <v>287</v>
      </c>
      <c r="E134" s="44">
        <v>413</v>
      </c>
      <c r="F134" s="191">
        <v>0</v>
      </c>
      <c r="G134" s="192">
        <f t="shared" si="4"/>
        <v>0</v>
      </c>
      <c r="H134" s="191">
        <v>0</v>
      </c>
      <c r="I134" s="192">
        <f t="shared" si="3"/>
        <v>0</v>
      </c>
    </row>
    <row r="135" spans="1:9" s="42" customFormat="1" ht="12.75" x14ac:dyDescent="0.2">
      <c r="A135" s="38">
        <v>43895</v>
      </c>
      <c r="B135" s="39" t="s">
        <v>69</v>
      </c>
      <c r="C135" s="40" t="s">
        <v>277</v>
      </c>
      <c r="D135" s="41" t="s">
        <v>289</v>
      </c>
      <c r="E135" s="193">
        <v>11.8</v>
      </c>
      <c r="F135" s="191">
        <v>34</v>
      </c>
      <c r="G135" s="192">
        <f t="shared" si="4"/>
        <v>401.20000000000005</v>
      </c>
      <c r="H135" s="191">
        <v>34</v>
      </c>
      <c r="I135" s="192">
        <f t="shared" si="3"/>
        <v>401.20000000000005</v>
      </c>
    </row>
    <row r="136" spans="1:9" s="42" customFormat="1" ht="12.75" x14ac:dyDescent="0.2">
      <c r="A136" s="38">
        <v>43746</v>
      </c>
      <c r="B136" s="39" t="s">
        <v>252</v>
      </c>
      <c r="C136" s="40" t="s">
        <v>279</v>
      </c>
      <c r="D136" s="41" t="s">
        <v>291</v>
      </c>
      <c r="E136" s="190">
        <v>430.7</v>
      </c>
      <c r="F136" s="191">
        <v>0</v>
      </c>
      <c r="G136" s="192">
        <f t="shared" si="4"/>
        <v>0</v>
      </c>
      <c r="H136" s="191">
        <v>0</v>
      </c>
      <c r="I136" s="192">
        <f t="shared" si="3"/>
        <v>0</v>
      </c>
    </row>
    <row r="137" spans="1:9" s="42" customFormat="1" ht="12.75" x14ac:dyDescent="0.2">
      <c r="A137" s="38">
        <v>44123</v>
      </c>
      <c r="B137" s="39" t="s">
        <v>29</v>
      </c>
      <c r="C137" s="40" t="s">
        <v>281</v>
      </c>
      <c r="D137" s="41" t="s">
        <v>293</v>
      </c>
      <c r="E137" s="190">
        <v>276.12</v>
      </c>
      <c r="F137" s="191">
        <v>0</v>
      </c>
      <c r="G137" s="192">
        <f t="shared" si="4"/>
        <v>0</v>
      </c>
      <c r="H137" s="191">
        <v>0</v>
      </c>
      <c r="I137" s="192">
        <f t="shared" si="3"/>
        <v>0</v>
      </c>
    </row>
    <row r="138" spans="1:9" s="42" customFormat="1" ht="12.75" x14ac:dyDescent="0.2">
      <c r="A138" s="38">
        <v>44000</v>
      </c>
      <c r="B138" s="39" t="s">
        <v>283</v>
      </c>
      <c r="C138" s="40" t="s">
        <v>284</v>
      </c>
      <c r="D138" s="43" t="s">
        <v>295</v>
      </c>
      <c r="E138" s="193">
        <v>253.7</v>
      </c>
      <c r="F138" s="191">
        <v>0</v>
      </c>
      <c r="G138" s="192">
        <f t="shared" si="4"/>
        <v>0</v>
      </c>
      <c r="H138" s="191">
        <v>0</v>
      </c>
      <c r="I138" s="192">
        <f t="shared" si="3"/>
        <v>0</v>
      </c>
    </row>
    <row r="139" spans="1:9" s="42" customFormat="1" ht="12.75" x14ac:dyDescent="0.2">
      <c r="A139" s="38">
        <v>44123</v>
      </c>
      <c r="B139" s="39" t="s">
        <v>69</v>
      </c>
      <c r="C139" s="40" t="s">
        <v>286</v>
      </c>
      <c r="D139" s="41" t="s">
        <v>297</v>
      </c>
      <c r="E139" s="193">
        <v>413</v>
      </c>
      <c r="F139" s="191">
        <v>0</v>
      </c>
      <c r="G139" s="192">
        <f t="shared" si="4"/>
        <v>0</v>
      </c>
      <c r="H139" s="191">
        <v>0</v>
      </c>
      <c r="I139" s="192">
        <f t="shared" si="3"/>
        <v>0</v>
      </c>
    </row>
    <row r="140" spans="1:9" s="42" customFormat="1" ht="12.75" x14ac:dyDescent="0.2">
      <c r="A140" s="174">
        <v>43909</v>
      </c>
      <c r="B140" s="39" t="s">
        <v>26</v>
      </c>
      <c r="C140" s="40" t="s">
        <v>288</v>
      </c>
      <c r="D140" s="41" t="s">
        <v>299</v>
      </c>
      <c r="E140" s="190">
        <v>388.7</v>
      </c>
      <c r="F140" s="191">
        <v>0</v>
      </c>
      <c r="G140" s="192">
        <f t="shared" si="4"/>
        <v>0</v>
      </c>
      <c r="H140" s="191">
        <v>0</v>
      </c>
      <c r="I140" s="192">
        <f t="shared" si="3"/>
        <v>0</v>
      </c>
    </row>
    <row r="141" spans="1:9" s="42" customFormat="1" ht="12.75" x14ac:dyDescent="0.2">
      <c r="A141" s="174">
        <v>43909</v>
      </c>
      <c r="B141" s="39" t="s">
        <v>26</v>
      </c>
      <c r="C141" s="40" t="s">
        <v>290</v>
      </c>
      <c r="D141" s="41" t="s">
        <v>301</v>
      </c>
      <c r="E141" s="190">
        <v>383.5</v>
      </c>
      <c r="F141" s="191">
        <v>1</v>
      </c>
      <c r="G141" s="192">
        <f t="shared" si="4"/>
        <v>383.5</v>
      </c>
      <c r="H141" s="191">
        <v>1</v>
      </c>
      <c r="I141" s="192">
        <f t="shared" si="3"/>
        <v>383.5</v>
      </c>
    </row>
    <row r="142" spans="1:9" s="42" customFormat="1" ht="12.75" x14ac:dyDescent="0.2">
      <c r="A142" s="174">
        <v>43895</v>
      </c>
      <c r="B142" s="39" t="s">
        <v>69</v>
      </c>
      <c r="C142" s="40" t="s">
        <v>292</v>
      </c>
      <c r="D142" s="41" t="s">
        <v>303</v>
      </c>
      <c r="E142" s="190">
        <v>64.900000000000006</v>
      </c>
      <c r="F142" s="191">
        <v>0</v>
      </c>
      <c r="G142" s="192">
        <f t="shared" si="4"/>
        <v>0</v>
      </c>
      <c r="H142" s="191">
        <v>0</v>
      </c>
      <c r="I142" s="192">
        <f t="shared" ref="I142:I205" si="5">E142*H142</f>
        <v>0</v>
      </c>
    </row>
    <row r="143" spans="1:9" s="42" customFormat="1" ht="12.75" x14ac:dyDescent="0.2">
      <c r="A143" s="174">
        <v>43909</v>
      </c>
      <c r="B143" s="39" t="s">
        <v>26</v>
      </c>
      <c r="C143" s="40" t="s">
        <v>294</v>
      </c>
      <c r="D143" s="41" t="s">
        <v>305</v>
      </c>
      <c r="E143" s="190">
        <v>419.89999999999992</v>
      </c>
      <c r="F143" s="191">
        <v>1</v>
      </c>
      <c r="G143" s="192">
        <f t="shared" si="4"/>
        <v>419.89999999999992</v>
      </c>
      <c r="H143" s="191">
        <v>1</v>
      </c>
      <c r="I143" s="192">
        <f t="shared" si="5"/>
        <v>419.89999999999992</v>
      </c>
    </row>
    <row r="144" spans="1:9" s="42" customFormat="1" ht="12.75" x14ac:dyDescent="0.2">
      <c r="A144" s="174">
        <v>44364</v>
      </c>
      <c r="B144" s="39" t="s">
        <v>69</v>
      </c>
      <c r="C144" s="40" t="s">
        <v>296</v>
      </c>
      <c r="D144" s="41" t="s">
        <v>589</v>
      </c>
      <c r="E144" s="190">
        <v>24.4</v>
      </c>
      <c r="F144" s="191">
        <v>60</v>
      </c>
      <c r="G144" s="192">
        <f t="shared" si="4"/>
        <v>1464</v>
      </c>
      <c r="H144" s="191">
        <v>60</v>
      </c>
      <c r="I144" s="192">
        <f t="shared" si="5"/>
        <v>1464</v>
      </c>
    </row>
    <row r="145" spans="1:9" s="42" customFormat="1" ht="12.75" x14ac:dyDescent="0.2">
      <c r="A145" s="174">
        <v>44265</v>
      </c>
      <c r="B145" s="39" t="s">
        <v>69</v>
      </c>
      <c r="C145" s="40" t="s">
        <v>298</v>
      </c>
      <c r="D145" s="41" t="s">
        <v>309</v>
      </c>
      <c r="E145" s="193">
        <v>43</v>
      </c>
      <c r="F145" s="191">
        <v>2</v>
      </c>
      <c r="G145" s="192">
        <f t="shared" si="4"/>
        <v>86</v>
      </c>
      <c r="H145" s="191">
        <v>2</v>
      </c>
      <c r="I145" s="192">
        <f t="shared" si="5"/>
        <v>86</v>
      </c>
    </row>
    <row r="146" spans="1:9" s="42" customFormat="1" ht="12.75" x14ac:dyDescent="0.2">
      <c r="A146" s="174">
        <v>43909</v>
      </c>
      <c r="B146" s="39" t="s">
        <v>26</v>
      </c>
      <c r="C146" s="40" t="s">
        <v>300</v>
      </c>
      <c r="D146" s="41" t="s">
        <v>311</v>
      </c>
      <c r="E146" s="190">
        <v>42.25</v>
      </c>
      <c r="F146" s="191">
        <v>21</v>
      </c>
      <c r="G146" s="192">
        <f t="shared" si="4"/>
        <v>887.25</v>
      </c>
      <c r="H146" s="191">
        <v>19</v>
      </c>
      <c r="I146" s="192">
        <f t="shared" si="5"/>
        <v>802.75</v>
      </c>
    </row>
    <row r="147" spans="1:9" s="42" customFormat="1" ht="12.75" x14ac:dyDescent="0.2">
      <c r="A147" s="174">
        <v>43622</v>
      </c>
      <c r="B147" s="39" t="s">
        <v>32</v>
      </c>
      <c r="C147" s="40" t="s">
        <v>302</v>
      </c>
      <c r="D147" s="41" t="s">
        <v>313</v>
      </c>
      <c r="E147" s="193">
        <v>1939.61</v>
      </c>
      <c r="F147" s="191">
        <v>0</v>
      </c>
      <c r="G147" s="192">
        <f t="shared" si="4"/>
        <v>0</v>
      </c>
      <c r="H147" s="191">
        <v>0</v>
      </c>
      <c r="I147" s="192">
        <f t="shared" si="5"/>
        <v>0</v>
      </c>
    </row>
    <row r="148" spans="1:9" s="42" customFormat="1" ht="12.75" x14ac:dyDescent="0.2">
      <c r="A148" s="174">
        <v>43712</v>
      </c>
      <c r="B148" s="39" t="s">
        <v>29</v>
      </c>
      <c r="C148" s="40" t="s">
        <v>304</v>
      </c>
      <c r="D148" s="41" t="s">
        <v>315</v>
      </c>
      <c r="E148" s="193">
        <v>124.37</v>
      </c>
      <c r="F148" s="191">
        <v>0</v>
      </c>
      <c r="G148" s="192">
        <f t="shared" si="4"/>
        <v>0</v>
      </c>
      <c r="H148" s="191">
        <v>0</v>
      </c>
      <c r="I148" s="192">
        <f t="shared" si="5"/>
        <v>0</v>
      </c>
    </row>
    <row r="149" spans="1:9" s="42" customFormat="1" ht="12.75" x14ac:dyDescent="0.2">
      <c r="A149" s="174">
        <v>43909</v>
      </c>
      <c r="B149" s="39" t="s">
        <v>29</v>
      </c>
      <c r="C149" s="40" t="s">
        <v>306</v>
      </c>
      <c r="D149" s="41" t="s">
        <v>317</v>
      </c>
      <c r="E149" s="190">
        <v>88.5</v>
      </c>
      <c r="F149" s="191">
        <v>8</v>
      </c>
      <c r="G149" s="192">
        <f t="shared" si="4"/>
        <v>708</v>
      </c>
      <c r="H149" s="191">
        <v>7</v>
      </c>
      <c r="I149" s="192">
        <f t="shared" si="5"/>
        <v>619.5</v>
      </c>
    </row>
    <row r="150" spans="1:9" s="42" customFormat="1" ht="12.75" x14ac:dyDescent="0.2">
      <c r="A150" s="174">
        <v>43895</v>
      </c>
      <c r="B150" s="39" t="s">
        <v>29</v>
      </c>
      <c r="C150" s="40" t="s">
        <v>308</v>
      </c>
      <c r="D150" s="41" t="s">
        <v>319</v>
      </c>
      <c r="E150" s="190">
        <v>265.5</v>
      </c>
      <c r="F150" s="191">
        <v>0</v>
      </c>
      <c r="G150" s="192">
        <f t="shared" si="4"/>
        <v>0</v>
      </c>
      <c r="H150" s="191">
        <v>0</v>
      </c>
      <c r="I150" s="192">
        <f t="shared" si="5"/>
        <v>0</v>
      </c>
    </row>
    <row r="151" spans="1:9" s="42" customFormat="1" ht="12.75" x14ac:dyDescent="0.2">
      <c r="A151" s="174">
        <v>43909</v>
      </c>
      <c r="B151" s="39" t="s">
        <v>29</v>
      </c>
      <c r="C151" s="40" t="s">
        <v>308</v>
      </c>
      <c r="D151" s="41" t="s">
        <v>321</v>
      </c>
      <c r="E151" s="190">
        <v>224.2</v>
      </c>
      <c r="F151" s="191">
        <v>5</v>
      </c>
      <c r="G151" s="192">
        <f t="shared" si="4"/>
        <v>1121</v>
      </c>
      <c r="H151" s="191">
        <v>2</v>
      </c>
      <c r="I151" s="192">
        <f t="shared" si="5"/>
        <v>448.4</v>
      </c>
    </row>
    <row r="152" spans="1:9" s="42" customFormat="1" ht="12.75" x14ac:dyDescent="0.2">
      <c r="A152" s="174">
        <v>43594</v>
      </c>
      <c r="B152" s="39" t="s">
        <v>29</v>
      </c>
      <c r="C152" s="40" t="s">
        <v>310</v>
      </c>
      <c r="D152" s="41" t="s">
        <v>323</v>
      </c>
      <c r="E152" s="190">
        <v>73.75</v>
      </c>
      <c r="F152" s="191">
        <v>9</v>
      </c>
      <c r="G152" s="192">
        <f t="shared" si="4"/>
        <v>663.75</v>
      </c>
      <c r="H152" s="191">
        <v>7</v>
      </c>
      <c r="I152" s="192">
        <f t="shared" si="5"/>
        <v>516.25</v>
      </c>
    </row>
    <row r="153" spans="1:9" s="42" customFormat="1" ht="12.75" x14ac:dyDescent="0.2">
      <c r="A153" s="174">
        <v>44123</v>
      </c>
      <c r="B153" s="39" t="s">
        <v>29</v>
      </c>
      <c r="C153" s="40" t="s">
        <v>312</v>
      </c>
      <c r="D153" s="41" t="s">
        <v>326</v>
      </c>
      <c r="E153" s="190">
        <v>98.333333300000007</v>
      </c>
      <c r="F153" s="191">
        <v>33</v>
      </c>
      <c r="G153" s="192">
        <f t="shared" si="4"/>
        <v>3244.9999989000003</v>
      </c>
      <c r="H153" s="191">
        <v>32</v>
      </c>
      <c r="I153" s="192">
        <f t="shared" si="5"/>
        <v>3146.6666656000002</v>
      </c>
    </row>
    <row r="154" spans="1:9" s="42" customFormat="1" ht="12.75" x14ac:dyDescent="0.2">
      <c r="A154" s="174">
        <v>43563</v>
      </c>
      <c r="B154" s="39" t="s">
        <v>237</v>
      </c>
      <c r="C154" s="40" t="s">
        <v>314</v>
      </c>
      <c r="D154" s="41" t="s">
        <v>328</v>
      </c>
      <c r="E154" s="190">
        <v>3304</v>
      </c>
      <c r="F154" s="191">
        <v>0</v>
      </c>
      <c r="G154" s="192">
        <f t="shared" si="4"/>
        <v>0</v>
      </c>
      <c r="H154" s="191">
        <v>0</v>
      </c>
      <c r="I154" s="192">
        <f t="shared" si="5"/>
        <v>0</v>
      </c>
    </row>
    <row r="155" spans="1:9" s="42" customFormat="1" ht="12.75" x14ac:dyDescent="0.2">
      <c r="A155" s="174">
        <v>43909</v>
      </c>
      <c r="B155" s="39" t="s">
        <v>29</v>
      </c>
      <c r="C155" s="40" t="s">
        <v>316</v>
      </c>
      <c r="D155" s="41" t="s">
        <v>330</v>
      </c>
      <c r="E155" s="190">
        <v>69.62</v>
      </c>
      <c r="F155" s="191">
        <v>0</v>
      </c>
      <c r="G155" s="192">
        <f t="shared" si="4"/>
        <v>0</v>
      </c>
      <c r="H155" s="191">
        <v>0</v>
      </c>
      <c r="I155" s="192">
        <f t="shared" si="5"/>
        <v>0</v>
      </c>
    </row>
    <row r="156" spans="1:9" s="42" customFormat="1" ht="12.75" x14ac:dyDescent="0.2">
      <c r="A156" s="38">
        <v>43663</v>
      </c>
      <c r="B156" s="39" t="s">
        <v>69</v>
      </c>
      <c r="C156" s="40" t="s">
        <v>318</v>
      </c>
      <c r="D156" s="41" t="s">
        <v>332</v>
      </c>
      <c r="E156" s="193">
        <v>39</v>
      </c>
      <c r="F156" s="191">
        <v>2</v>
      </c>
      <c r="G156" s="192">
        <f t="shared" si="4"/>
        <v>78</v>
      </c>
      <c r="H156" s="191">
        <v>2</v>
      </c>
      <c r="I156" s="192">
        <f t="shared" si="5"/>
        <v>78</v>
      </c>
    </row>
    <row r="157" spans="1:9" s="42" customFormat="1" ht="12.75" x14ac:dyDescent="0.2">
      <c r="A157" s="48">
        <v>44123</v>
      </c>
      <c r="B157" s="49" t="s">
        <v>69</v>
      </c>
      <c r="C157" s="40" t="s">
        <v>320</v>
      </c>
      <c r="D157" s="41" t="s">
        <v>334</v>
      </c>
      <c r="E157" s="193">
        <v>200</v>
      </c>
      <c r="F157" s="191">
        <v>2</v>
      </c>
      <c r="G157" s="192">
        <f t="shared" si="4"/>
        <v>400</v>
      </c>
      <c r="H157" s="191">
        <v>2</v>
      </c>
      <c r="I157" s="192">
        <f t="shared" si="5"/>
        <v>400</v>
      </c>
    </row>
    <row r="158" spans="1:9" s="42" customFormat="1" ht="12.75" x14ac:dyDescent="0.2">
      <c r="A158" s="174">
        <v>43895</v>
      </c>
      <c r="B158" s="39" t="s">
        <v>64</v>
      </c>
      <c r="C158" s="40" t="s">
        <v>322</v>
      </c>
      <c r="D158" s="41" t="s">
        <v>336</v>
      </c>
      <c r="E158" s="190">
        <v>312.7</v>
      </c>
      <c r="F158" s="191">
        <v>0</v>
      </c>
      <c r="G158" s="192">
        <f t="shared" si="4"/>
        <v>0</v>
      </c>
      <c r="H158" s="191">
        <v>0</v>
      </c>
      <c r="I158" s="192">
        <f t="shared" si="5"/>
        <v>0</v>
      </c>
    </row>
    <row r="159" spans="1:9" s="42" customFormat="1" ht="12.75" x14ac:dyDescent="0.2">
      <c r="A159" s="50">
        <v>44364</v>
      </c>
      <c r="B159" s="51" t="s">
        <v>324</v>
      </c>
      <c r="C159" s="40" t="s">
        <v>325</v>
      </c>
      <c r="D159" s="52" t="s">
        <v>338</v>
      </c>
      <c r="E159" s="193">
        <v>800</v>
      </c>
      <c r="F159" s="191">
        <v>2</v>
      </c>
      <c r="G159" s="192">
        <f t="shared" si="4"/>
        <v>1600</v>
      </c>
      <c r="H159" s="191">
        <v>0</v>
      </c>
      <c r="I159" s="192">
        <f t="shared" si="5"/>
        <v>0</v>
      </c>
    </row>
    <row r="160" spans="1:9" s="42" customFormat="1" ht="12.75" x14ac:dyDescent="0.2">
      <c r="A160" s="38">
        <v>43622</v>
      </c>
      <c r="B160" s="39" t="s">
        <v>252</v>
      </c>
      <c r="C160" s="40" t="s">
        <v>327</v>
      </c>
      <c r="D160" s="41" t="s">
        <v>340</v>
      </c>
      <c r="E160" s="193">
        <v>118.44</v>
      </c>
      <c r="F160" s="191">
        <v>0</v>
      </c>
      <c r="G160" s="192">
        <f t="shared" si="4"/>
        <v>0</v>
      </c>
      <c r="H160" s="191">
        <v>0</v>
      </c>
      <c r="I160" s="192">
        <f t="shared" si="5"/>
        <v>0</v>
      </c>
    </row>
    <row r="161" spans="1:9" s="42" customFormat="1" ht="12.75" x14ac:dyDescent="0.2">
      <c r="A161" s="38">
        <v>43895</v>
      </c>
      <c r="B161" s="39" t="s">
        <v>64</v>
      </c>
      <c r="C161" s="40" t="s">
        <v>329</v>
      </c>
      <c r="D161" s="41" t="s">
        <v>342</v>
      </c>
      <c r="E161" s="190">
        <v>211.71166667060001</v>
      </c>
      <c r="F161" s="191">
        <v>0</v>
      </c>
      <c r="G161" s="192">
        <f t="shared" si="4"/>
        <v>0</v>
      </c>
      <c r="H161" s="191">
        <v>0</v>
      </c>
      <c r="I161" s="192">
        <f t="shared" si="5"/>
        <v>0</v>
      </c>
    </row>
    <row r="162" spans="1:9" s="42" customFormat="1" ht="12.75" x14ac:dyDescent="0.2">
      <c r="A162" s="38">
        <v>43895</v>
      </c>
      <c r="B162" s="39" t="s">
        <v>64</v>
      </c>
      <c r="C162" s="40" t="s">
        <v>331</v>
      </c>
      <c r="D162" s="41" t="s">
        <v>344</v>
      </c>
      <c r="E162" s="190">
        <v>1168.2</v>
      </c>
      <c r="F162" s="191">
        <v>0</v>
      </c>
      <c r="G162" s="192">
        <f t="shared" si="4"/>
        <v>0</v>
      </c>
      <c r="H162" s="191">
        <v>0</v>
      </c>
      <c r="I162" s="192">
        <f t="shared" si="5"/>
        <v>0</v>
      </c>
    </row>
    <row r="163" spans="1:9" s="42" customFormat="1" ht="12.75" x14ac:dyDescent="0.2">
      <c r="A163" s="38">
        <v>43909</v>
      </c>
      <c r="B163" s="39" t="s">
        <v>64</v>
      </c>
      <c r="C163" s="40" t="s">
        <v>333</v>
      </c>
      <c r="D163" s="41" t="s">
        <v>346</v>
      </c>
      <c r="E163" s="190">
        <v>66.08</v>
      </c>
      <c r="F163" s="191">
        <v>0</v>
      </c>
      <c r="G163" s="192">
        <f t="shared" si="4"/>
        <v>0</v>
      </c>
      <c r="H163" s="191">
        <v>0</v>
      </c>
      <c r="I163" s="192">
        <f t="shared" si="5"/>
        <v>0</v>
      </c>
    </row>
    <row r="164" spans="1:9" s="42" customFormat="1" ht="12.75" x14ac:dyDescent="0.2">
      <c r="A164" s="38">
        <v>43909</v>
      </c>
      <c r="B164" s="39" t="s">
        <v>64</v>
      </c>
      <c r="C164" s="40" t="s">
        <v>335</v>
      </c>
      <c r="D164" s="41" t="s">
        <v>348</v>
      </c>
      <c r="E164" s="190">
        <v>73.16</v>
      </c>
      <c r="F164" s="191">
        <v>1</v>
      </c>
      <c r="G164" s="192">
        <f t="shared" si="4"/>
        <v>73.16</v>
      </c>
      <c r="H164" s="191">
        <v>0</v>
      </c>
      <c r="I164" s="192">
        <f t="shared" si="5"/>
        <v>0</v>
      </c>
    </row>
    <row r="165" spans="1:9" s="42" customFormat="1" ht="12.75" x14ac:dyDescent="0.2">
      <c r="A165" s="38">
        <v>44123</v>
      </c>
      <c r="B165" s="39" t="s">
        <v>69</v>
      </c>
      <c r="C165" s="40" t="s">
        <v>337</v>
      </c>
      <c r="D165" s="41" t="s">
        <v>350</v>
      </c>
      <c r="E165" s="193">
        <v>47.2</v>
      </c>
      <c r="F165" s="191">
        <v>2</v>
      </c>
      <c r="G165" s="192">
        <f t="shared" si="4"/>
        <v>94.4</v>
      </c>
      <c r="H165" s="191">
        <v>2</v>
      </c>
      <c r="I165" s="192">
        <f t="shared" si="5"/>
        <v>94.4</v>
      </c>
    </row>
    <row r="166" spans="1:9" s="42" customFormat="1" ht="12.75" x14ac:dyDescent="0.2">
      <c r="A166" s="38">
        <v>44123</v>
      </c>
      <c r="B166" s="39" t="s">
        <v>69</v>
      </c>
      <c r="C166" s="40" t="s">
        <v>339</v>
      </c>
      <c r="D166" s="41" t="s">
        <v>352</v>
      </c>
      <c r="E166" s="190">
        <v>64.900000000000006</v>
      </c>
      <c r="F166" s="191">
        <v>0</v>
      </c>
      <c r="G166" s="192">
        <f t="shared" si="4"/>
        <v>0</v>
      </c>
      <c r="H166" s="191">
        <v>0</v>
      </c>
      <c r="I166" s="192">
        <f t="shared" si="5"/>
        <v>0</v>
      </c>
    </row>
    <row r="167" spans="1:9" s="42" customFormat="1" ht="12.75" x14ac:dyDescent="0.2">
      <c r="A167" s="38">
        <v>43594</v>
      </c>
      <c r="B167" s="39" t="s">
        <v>64</v>
      </c>
      <c r="C167" s="40" t="s">
        <v>341</v>
      </c>
      <c r="D167" s="41" t="s">
        <v>354</v>
      </c>
      <c r="E167" s="193">
        <v>150.57</v>
      </c>
      <c r="F167" s="191">
        <v>0</v>
      </c>
      <c r="G167" s="192">
        <f t="shared" si="4"/>
        <v>0</v>
      </c>
      <c r="H167" s="191">
        <v>0</v>
      </c>
      <c r="I167" s="192">
        <f t="shared" si="5"/>
        <v>0</v>
      </c>
    </row>
    <row r="168" spans="1:9" s="42" customFormat="1" ht="12.75" x14ac:dyDescent="0.2">
      <c r="A168" s="38">
        <v>43909</v>
      </c>
      <c r="B168" s="39" t="s">
        <v>26</v>
      </c>
      <c r="C168" s="40" t="s">
        <v>343</v>
      </c>
      <c r="D168" s="41" t="s">
        <v>356</v>
      </c>
      <c r="E168" s="190">
        <v>32.5</v>
      </c>
      <c r="F168" s="191">
        <v>10</v>
      </c>
      <c r="G168" s="192">
        <f t="shared" si="4"/>
        <v>325</v>
      </c>
      <c r="H168" s="191">
        <v>10</v>
      </c>
      <c r="I168" s="192">
        <f t="shared" si="5"/>
        <v>325</v>
      </c>
    </row>
    <row r="169" spans="1:9" s="42" customFormat="1" ht="12.75" x14ac:dyDescent="0.2">
      <c r="A169" s="38">
        <v>43889</v>
      </c>
      <c r="B169" s="39" t="s">
        <v>32</v>
      </c>
      <c r="C169" s="40" t="s">
        <v>345</v>
      </c>
      <c r="D169" s="43" t="s">
        <v>359</v>
      </c>
      <c r="E169" s="193">
        <v>236</v>
      </c>
      <c r="F169" s="191">
        <v>0</v>
      </c>
      <c r="G169" s="192">
        <f t="shared" si="4"/>
        <v>0</v>
      </c>
      <c r="H169" s="191">
        <v>0</v>
      </c>
      <c r="I169" s="192">
        <f t="shared" si="5"/>
        <v>0</v>
      </c>
    </row>
    <row r="170" spans="1:9" s="42" customFormat="1" ht="13.5" thickBot="1" x14ac:dyDescent="0.25">
      <c r="A170" s="38">
        <v>43895</v>
      </c>
      <c r="B170" s="39" t="s">
        <v>69</v>
      </c>
      <c r="C170" s="46" t="s">
        <v>347</v>
      </c>
      <c r="D170" s="41" t="s">
        <v>361</v>
      </c>
      <c r="E170" s="193">
        <v>11.8</v>
      </c>
      <c r="F170" s="194">
        <v>1</v>
      </c>
      <c r="G170" s="195">
        <f t="shared" si="4"/>
        <v>11.8</v>
      </c>
      <c r="H170" s="194">
        <v>1</v>
      </c>
      <c r="I170" s="192">
        <f t="shared" si="5"/>
        <v>11.8</v>
      </c>
    </row>
    <row r="171" spans="1:9" s="42" customFormat="1" ht="12.75" x14ac:dyDescent="0.2">
      <c r="A171" s="38">
        <v>43746</v>
      </c>
      <c r="B171" s="39" t="s">
        <v>199</v>
      </c>
      <c r="C171" s="47" t="s">
        <v>349</v>
      </c>
      <c r="D171" s="41" t="s">
        <v>363</v>
      </c>
      <c r="E171" s="44">
        <v>442.5</v>
      </c>
      <c r="F171" s="196">
        <v>0</v>
      </c>
      <c r="G171" s="197">
        <f t="shared" ref="G171:G234" si="6">E171*F171</f>
        <v>0</v>
      </c>
      <c r="H171" s="196">
        <v>0</v>
      </c>
      <c r="I171" s="192">
        <f t="shared" si="5"/>
        <v>0</v>
      </c>
    </row>
    <row r="172" spans="1:9" s="42" customFormat="1" ht="12.75" x14ac:dyDescent="0.2">
      <c r="A172" s="38">
        <v>44123</v>
      </c>
      <c r="B172" s="39" t="s">
        <v>69</v>
      </c>
      <c r="C172" s="40" t="s">
        <v>351</v>
      </c>
      <c r="D172" s="41" t="s">
        <v>365</v>
      </c>
      <c r="E172" s="193">
        <v>23.6</v>
      </c>
      <c r="F172" s="191">
        <v>17</v>
      </c>
      <c r="G172" s="192">
        <f t="shared" si="6"/>
        <v>401.20000000000005</v>
      </c>
      <c r="H172" s="191">
        <v>14</v>
      </c>
      <c r="I172" s="192">
        <f t="shared" si="5"/>
        <v>330.40000000000003</v>
      </c>
    </row>
    <row r="173" spans="1:9" s="42" customFormat="1" ht="12.75" x14ac:dyDescent="0.2">
      <c r="A173" s="38">
        <v>44396</v>
      </c>
      <c r="B173" s="39" t="s">
        <v>64</v>
      </c>
      <c r="C173" s="40" t="s">
        <v>353</v>
      </c>
      <c r="D173" s="43" t="s">
        <v>590</v>
      </c>
      <c r="E173" s="193">
        <v>1001</v>
      </c>
      <c r="F173" s="191">
        <v>3</v>
      </c>
      <c r="G173" s="192">
        <f t="shared" si="6"/>
        <v>3003</v>
      </c>
      <c r="H173" s="191">
        <v>3</v>
      </c>
      <c r="I173" s="192">
        <f t="shared" si="5"/>
        <v>3003</v>
      </c>
    </row>
    <row r="174" spans="1:9" s="42" customFormat="1" ht="12.75" x14ac:dyDescent="0.2">
      <c r="A174" s="38">
        <v>44364</v>
      </c>
      <c r="B174" s="39" t="s">
        <v>69</v>
      </c>
      <c r="C174" s="40" t="s">
        <v>355</v>
      </c>
      <c r="D174" s="41" t="s">
        <v>368</v>
      </c>
      <c r="E174" s="193">
        <v>26</v>
      </c>
      <c r="F174" s="191">
        <v>6</v>
      </c>
      <c r="G174" s="192">
        <f t="shared" si="6"/>
        <v>156</v>
      </c>
      <c r="H174" s="191">
        <v>6</v>
      </c>
      <c r="I174" s="192">
        <f t="shared" si="5"/>
        <v>156</v>
      </c>
    </row>
    <row r="175" spans="1:9" s="42" customFormat="1" ht="12.75" x14ac:dyDescent="0.2">
      <c r="A175" s="38">
        <v>43746</v>
      </c>
      <c r="B175" s="39" t="s">
        <v>357</v>
      </c>
      <c r="C175" s="40" t="s">
        <v>358</v>
      </c>
      <c r="D175" s="41" t="s">
        <v>370</v>
      </c>
      <c r="E175" s="44">
        <v>767</v>
      </c>
      <c r="F175" s="191">
        <v>0</v>
      </c>
      <c r="G175" s="192">
        <f t="shared" si="6"/>
        <v>0</v>
      </c>
      <c r="H175" s="191">
        <v>0</v>
      </c>
      <c r="I175" s="192">
        <f t="shared" si="5"/>
        <v>0</v>
      </c>
    </row>
    <row r="176" spans="1:9" s="42" customFormat="1" ht="12.75" x14ac:dyDescent="0.2">
      <c r="A176" s="38">
        <v>43663</v>
      </c>
      <c r="B176" s="39" t="s">
        <v>69</v>
      </c>
      <c r="C176" s="40" t="s">
        <v>360</v>
      </c>
      <c r="D176" s="41" t="s">
        <v>372</v>
      </c>
      <c r="E176" s="193">
        <v>31.2</v>
      </c>
      <c r="F176" s="191">
        <v>22</v>
      </c>
      <c r="G176" s="192">
        <f t="shared" si="6"/>
        <v>686.4</v>
      </c>
      <c r="H176" s="191">
        <v>22</v>
      </c>
      <c r="I176" s="192">
        <f t="shared" si="5"/>
        <v>686.4</v>
      </c>
    </row>
    <row r="177" spans="1:9" s="42" customFormat="1" ht="12.75" x14ac:dyDescent="0.2">
      <c r="A177" s="38">
        <v>43622</v>
      </c>
      <c r="B177" s="39" t="s">
        <v>252</v>
      </c>
      <c r="C177" s="40" t="s">
        <v>362</v>
      </c>
      <c r="D177" s="41" t="s">
        <v>374</v>
      </c>
      <c r="E177" s="190">
        <v>348.1</v>
      </c>
      <c r="F177" s="191">
        <v>1</v>
      </c>
      <c r="G177" s="192">
        <f t="shared" si="6"/>
        <v>348.1</v>
      </c>
      <c r="H177" s="191">
        <v>1</v>
      </c>
      <c r="I177" s="192">
        <f t="shared" si="5"/>
        <v>348.1</v>
      </c>
    </row>
    <row r="178" spans="1:9" s="42" customFormat="1" ht="12.75" x14ac:dyDescent="0.2">
      <c r="A178" s="38">
        <v>43909</v>
      </c>
      <c r="B178" s="39" t="s">
        <v>26</v>
      </c>
      <c r="C178" s="40" t="s">
        <v>364</v>
      </c>
      <c r="D178" s="41" t="s">
        <v>376</v>
      </c>
      <c r="E178" s="190">
        <v>32.5</v>
      </c>
      <c r="F178" s="191">
        <v>4</v>
      </c>
      <c r="G178" s="192">
        <f t="shared" si="6"/>
        <v>130</v>
      </c>
      <c r="H178" s="191">
        <v>4</v>
      </c>
      <c r="I178" s="192">
        <f t="shared" si="5"/>
        <v>130</v>
      </c>
    </row>
    <row r="179" spans="1:9" s="42" customFormat="1" ht="12.75" x14ac:dyDescent="0.2">
      <c r="A179" s="38">
        <v>44364</v>
      </c>
      <c r="B179" s="39" t="s">
        <v>29</v>
      </c>
      <c r="C179" s="40" t="s">
        <v>366</v>
      </c>
      <c r="D179" s="41" t="s">
        <v>378</v>
      </c>
      <c r="E179" s="193">
        <v>35</v>
      </c>
      <c r="F179" s="191">
        <v>480</v>
      </c>
      <c r="G179" s="192">
        <f t="shared" si="6"/>
        <v>16800</v>
      </c>
      <c r="H179" s="191">
        <v>408</v>
      </c>
      <c r="I179" s="192">
        <f t="shared" si="5"/>
        <v>14280</v>
      </c>
    </row>
    <row r="180" spans="1:9" s="42" customFormat="1" ht="12.75" x14ac:dyDescent="0.2">
      <c r="A180" s="38">
        <v>44123</v>
      </c>
      <c r="B180" s="39" t="s">
        <v>29</v>
      </c>
      <c r="C180" s="40" t="s">
        <v>367</v>
      </c>
      <c r="D180" s="41" t="s">
        <v>380</v>
      </c>
      <c r="E180" s="193">
        <v>44</v>
      </c>
      <c r="F180" s="191">
        <v>1</v>
      </c>
      <c r="G180" s="192">
        <f t="shared" si="6"/>
        <v>44</v>
      </c>
      <c r="H180" s="191">
        <v>1</v>
      </c>
      <c r="I180" s="192">
        <f t="shared" si="5"/>
        <v>44</v>
      </c>
    </row>
    <row r="181" spans="1:9" s="42" customFormat="1" ht="12.75" x14ac:dyDescent="0.2">
      <c r="A181" s="174">
        <v>43895</v>
      </c>
      <c r="B181" s="39" t="s">
        <v>64</v>
      </c>
      <c r="C181" s="40" t="s">
        <v>369</v>
      </c>
      <c r="D181" s="41" t="s">
        <v>382</v>
      </c>
      <c r="E181" s="190">
        <v>501.5</v>
      </c>
      <c r="F181" s="191">
        <v>0</v>
      </c>
      <c r="G181" s="192">
        <f t="shared" si="6"/>
        <v>0</v>
      </c>
      <c r="H181" s="191">
        <v>0</v>
      </c>
      <c r="I181" s="192">
        <f t="shared" si="5"/>
        <v>0</v>
      </c>
    </row>
    <row r="182" spans="1:9" s="42" customFormat="1" ht="12.75" x14ac:dyDescent="0.2">
      <c r="A182" s="174">
        <v>43563</v>
      </c>
      <c r="B182" s="39" t="s">
        <v>237</v>
      </c>
      <c r="C182" s="40" t="s">
        <v>371</v>
      </c>
      <c r="D182" s="41" t="s">
        <v>384</v>
      </c>
      <c r="E182" s="190">
        <v>5310</v>
      </c>
      <c r="F182" s="191">
        <v>0</v>
      </c>
      <c r="G182" s="192">
        <f t="shared" si="6"/>
        <v>0</v>
      </c>
      <c r="H182" s="191">
        <v>0</v>
      </c>
      <c r="I182" s="192">
        <f t="shared" si="5"/>
        <v>0</v>
      </c>
    </row>
    <row r="183" spans="1:9" s="42" customFormat="1" ht="12.75" x14ac:dyDescent="0.2">
      <c r="A183" s="174">
        <v>43566</v>
      </c>
      <c r="B183" s="39" t="s">
        <v>29</v>
      </c>
      <c r="C183" s="40" t="s">
        <v>373</v>
      </c>
      <c r="D183" s="41" t="s">
        <v>386</v>
      </c>
      <c r="E183" s="190">
        <v>295</v>
      </c>
      <c r="F183" s="191">
        <v>0</v>
      </c>
      <c r="G183" s="192">
        <f t="shared" si="6"/>
        <v>0</v>
      </c>
      <c r="H183" s="191">
        <v>0</v>
      </c>
      <c r="I183" s="192">
        <f t="shared" si="5"/>
        <v>0</v>
      </c>
    </row>
    <row r="184" spans="1:9" s="42" customFormat="1" ht="12.75" x14ac:dyDescent="0.2">
      <c r="A184" s="174">
        <v>43909</v>
      </c>
      <c r="B184" s="39" t="s">
        <v>26</v>
      </c>
      <c r="C184" s="40" t="s">
        <v>375</v>
      </c>
      <c r="D184" s="41" t="s">
        <v>388</v>
      </c>
      <c r="E184" s="190">
        <v>13</v>
      </c>
      <c r="F184" s="191">
        <v>150</v>
      </c>
      <c r="G184" s="192">
        <f t="shared" si="6"/>
        <v>1950</v>
      </c>
      <c r="H184" s="191">
        <v>150</v>
      </c>
      <c r="I184" s="192">
        <f t="shared" si="5"/>
        <v>1950</v>
      </c>
    </row>
    <row r="185" spans="1:9" s="42" customFormat="1" ht="12.75" x14ac:dyDescent="0.2">
      <c r="A185" s="174">
        <v>43746</v>
      </c>
      <c r="B185" s="39" t="s">
        <v>69</v>
      </c>
      <c r="C185" s="40" t="s">
        <v>377</v>
      </c>
      <c r="D185" s="41" t="s">
        <v>390</v>
      </c>
      <c r="E185" s="44">
        <v>737.5</v>
      </c>
      <c r="F185" s="191">
        <v>0</v>
      </c>
      <c r="G185" s="192">
        <f t="shared" si="6"/>
        <v>0</v>
      </c>
      <c r="H185" s="191">
        <v>0</v>
      </c>
      <c r="I185" s="192">
        <f t="shared" si="5"/>
        <v>0</v>
      </c>
    </row>
    <row r="186" spans="1:9" s="42" customFormat="1" ht="12.75" x14ac:dyDescent="0.2">
      <c r="A186" s="174">
        <v>43909</v>
      </c>
      <c r="B186" s="39" t="s">
        <v>26</v>
      </c>
      <c r="C186" s="40" t="s">
        <v>379</v>
      </c>
      <c r="D186" s="41" t="s">
        <v>392</v>
      </c>
      <c r="E186" s="190">
        <v>9.9233333333333338</v>
      </c>
      <c r="F186" s="191">
        <v>8</v>
      </c>
      <c r="G186" s="192">
        <f t="shared" si="6"/>
        <v>79.38666666666667</v>
      </c>
      <c r="H186" s="191">
        <v>7</v>
      </c>
      <c r="I186" s="192">
        <f t="shared" si="5"/>
        <v>69.463333333333338</v>
      </c>
    </row>
    <row r="187" spans="1:9" s="42" customFormat="1" ht="12.75" x14ac:dyDescent="0.2">
      <c r="A187" s="174">
        <v>43909</v>
      </c>
      <c r="B187" s="39" t="s">
        <v>26</v>
      </c>
      <c r="C187" s="40" t="s">
        <v>379</v>
      </c>
      <c r="D187" s="41" t="s">
        <v>394</v>
      </c>
      <c r="E187" s="190">
        <v>13.887333333333334</v>
      </c>
      <c r="F187" s="191">
        <v>0</v>
      </c>
      <c r="G187" s="192">
        <f t="shared" si="6"/>
        <v>0</v>
      </c>
      <c r="H187" s="191">
        <v>0</v>
      </c>
      <c r="I187" s="192">
        <f t="shared" si="5"/>
        <v>0</v>
      </c>
    </row>
    <row r="188" spans="1:9" s="42" customFormat="1" ht="12.75" x14ac:dyDescent="0.2">
      <c r="A188" s="174">
        <v>43746</v>
      </c>
      <c r="B188" s="39" t="s">
        <v>252</v>
      </c>
      <c r="C188" s="40" t="s">
        <v>381</v>
      </c>
      <c r="D188" s="41" t="s">
        <v>396</v>
      </c>
      <c r="E188" s="44">
        <v>1.18</v>
      </c>
      <c r="F188" s="191">
        <v>0</v>
      </c>
      <c r="G188" s="192">
        <f t="shared" si="6"/>
        <v>0</v>
      </c>
      <c r="H188" s="191">
        <v>0</v>
      </c>
      <c r="I188" s="192">
        <f t="shared" si="5"/>
        <v>0</v>
      </c>
    </row>
    <row r="189" spans="1:9" s="42" customFormat="1" ht="12.75" x14ac:dyDescent="0.2">
      <c r="A189" s="174">
        <v>43746</v>
      </c>
      <c r="B189" s="39" t="s">
        <v>252</v>
      </c>
      <c r="C189" s="40" t="s">
        <v>383</v>
      </c>
      <c r="D189" s="41" t="s">
        <v>398</v>
      </c>
      <c r="E189" s="44">
        <v>2.66</v>
      </c>
      <c r="F189" s="191">
        <v>0</v>
      </c>
      <c r="G189" s="192">
        <f t="shared" si="6"/>
        <v>0</v>
      </c>
      <c r="H189" s="191">
        <v>0</v>
      </c>
      <c r="I189" s="192">
        <f t="shared" si="5"/>
        <v>0</v>
      </c>
    </row>
    <row r="190" spans="1:9" s="42" customFormat="1" ht="12.75" x14ac:dyDescent="0.2">
      <c r="A190" s="174">
        <v>43746</v>
      </c>
      <c r="B190" s="39" t="s">
        <v>252</v>
      </c>
      <c r="C190" s="40" t="s">
        <v>385</v>
      </c>
      <c r="D190" s="41" t="s">
        <v>400</v>
      </c>
      <c r="E190" s="44">
        <v>1</v>
      </c>
      <c r="F190" s="191">
        <v>0</v>
      </c>
      <c r="G190" s="192">
        <f t="shared" si="6"/>
        <v>0</v>
      </c>
      <c r="H190" s="191">
        <v>0</v>
      </c>
      <c r="I190" s="192">
        <f t="shared" si="5"/>
        <v>0</v>
      </c>
    </row>
    <row r="191" spans="1:9" s="42" customFormat="1" ht="12.75" x14ac:dyDescent="0.2">
      <c r="A191" s="174">
        <v>43594</v>
      </c>
      <c r="B191" s="39" t="s">
        <v>64</v>
      </c>
      <c r="C191" s="40" t="s">
        <v>387</v>
      </c>
      <c r="D191" s="41" t="s">
        <v>402</v>
      </c>
      <c r="E191" s="190">
        <v>122.92</v>
      </c>
      <c r="F191" s="191">
        <v>0</v>
      </c>
      <c r="G191" s="192">
        <f t="shared" si="6"/>
        <v>0</v>
      </c>
      <c r="H191" s="191">
        <v>0</v>
      </c>
      <c r="I191" s="192">
        <f t="shared" si="5"/>
        <v>0</v>
      </c>
    </row>
    <row r="192" spans="1:9" s="42" customFormat="1" ht="12.75" x14ac:dyDescent="0.2">
      <c r="A192" s="174">
        <v>44281</v>
      </c>
      <c r="B192" s="39" t="s">
        <v>64</v>
      </c>
      <c r="C192" s="40" t="s">
        <v>389</v>
      </c>
      <c r="D192" s="41" t="s">
        <v>404</v>
      </c>
      <c r="E192" s="190">
        <v>247.8</v>
      </c>
      <c r="F192" s="191">
        <v>0</v>
      </c>
      <c r="G192" s="192">
        <f t="shared" si="6"/>
        <v>0</v>
      </c>
      <c r="H192" s="191">
        <v>0</v>
      </c>
      <c r="I192" s="192">
        <f t="shared" si="5"/>
        <v>0</v>
      </c>
    </row>
    <row r="193" spans="1:9" s="42" customFormat="1" ht="12.75" x14ac:dyDescent="0.2">
      <c r="A193" s="174">
        <v>43705</v>
      </c>
      <c r="B193" s="53" t="s">
        <v>35</v>
      </c>
      <c r="C193" s="40" t="s">
        <v>391</v>
      </c>
      <c r="D193" s="54" t="s">
        <v>407</v>
      </c>
      <c r="E193" s="198">
        <v>560.5</v>
      </c>
      <c r="F193" s="191">
        <v>0</v>
      </c>
      <c r="G193" s="192">
        <f t="shared" si="6"/>
        <v>0</v>
      </c>
      <c r="H193" s="191">
        <v>0</v>
      </c>
      <c r="I193" s="192">
        <f t="shared" si="5"/>
        <v>0</v>
      </c>
    </row>
    <row r="194" spans="1:9" s="42" customFormat="1" ht="12.75" x14ac:dyDescent="0.2">
      <c r="A194" s="174">
        <v>44123</v>
      </c>
      <c r="B194" s="53" t="s">
        <v>35</v>
      </c>
      <c r="C194" s="40" t="s">
        <v>393</v>
      </c>
      <c r="D194" s="55" t="s">
        <v>409</v>
      </c>
      <c r="E194" s="199">
        <v>702.1</v>
      </c>
      <c r="F194" s="191">
        <v>0</v>
      </c>
      <c r="G194" s="192">
        <f t="shared" si="6"/>
        <v>0</v>
      </c>
      <c r="H194" s="191">
        <v>0</v>
      </c>
      <c r="I194" s="192">
        <f t="shared" si="5"/>
        <v>0</v>
      </c>
    </row>
    <row r="195" spans="1:9" s="42" customFormat="1" ht="12.75" x14ac:dyDescent="0.2">
      <c r="A195" s="174">
        <v>43909</v>
      </c>
      <c r="B195" s="39" t="s">
        <v>64</v>
      </c>
      <c r="C195" s="40" t="s">
        <v>395</v>
      </c>
      <c r="D195" s="41" t="s">
        <v>411</v>
      </c>
      <c r="E195" s="190">
        <v>40.119999999999997</v>
      </c>
      <c r="F195" s="191">
        <v>2</v>
      </c>
      <c r="G195" s="192">
        <f t="shared" si="6"/>
        <v>80.239999999999995</v>
      </c>
      <c r="H195" s="191">
        <v>2</v>
      </c>
      <c r="I195" s="192">
        <f t="shared" si="5"/>
        <v>80.239999999999995</v>
      </c>
    </row>
    <row r="196" spans="1:9" s="42" customFormat="1" ht="12.75" x14ac:dyDescent="0.2">
      <c r="A196" s="174">
        <v>43895</v>
      </c>
      <c r="B196" s="39" t="s">
        <v>64</v>
      </c>
      <c r="C196" s="40" t="s">
        <v>397</v>
      </c>
      <c r="D196" s="41" t="s">
        <v>413</v>
      </c>
      <c r="E196" s="190">
        <v>1174.0999999999999</v>
      </c>
      <c r="F196" s="191">
        <v>0</v>
      </c>
      <c r="G196" s="192">
        <f t="shared" si="6"/>
        <v>0</v>
      </c>
      <c r="H196" s="191">
        <v>0</v>
      </c>
      <c r="I196" s="192">
        <f t="shared" si="5"/>
        <v>0</v>
      </c>
    </row>
    <row r="197" spans="1:9" s="42" customFormat="1" ht="12.75" x14ac:dyDescent="0.2">
      <c r="A197" s="174">
        <v>43909</v>
      </c>
      <c r="B197" s="39" t="s">
        <v>26</v>
      </c>
      <c r="C197" s="40" t="s">
        <v>399</v>
      </c>
      <c r="D197" s="41" t="s">
        <v>415</v>
      </c>
      <c r="E197" s="190">
        <v>468.60000000000008</v>
      </c>
      <c r="F197" s="191">
        <v>1</v>
      </c>
      <c r="G197" s="192">
        <f t="shared" si="6"/>
        <v>468.60000000000008</v>
      </c>
      <c r="H197" s="191">
        <v>1</v>
      </c>
      <c r="I197" s="192">
        <f t="shared" si="5"/>
        <v>468.60000000000008</v>
      </c>
    </row>
    <row r="198" spans="1:9" s="42" customFormat="1" ht="12.75" x14ac:dyDescent="0.2">
      <c r="A198" s="174">
        <v>44123</v>
      </c>
      <c r="B198" s="39" t="s">
        <v>69</v>
      </c>
      <c r="C198" s="40" t="s">
        <v>401</v>
      </c>
      <c r="D198" s="41" t="s">
        <v>417</v>
      </c>
      <c r="E198" s="190">
        <v>35.4</v>
      </c>
      <c r="F198" s="191">
        <v>0</v>
      </c>
      <c r="G198" s="192">
        <f t="shared" si="6"/>
        <v>0</v>
      </c>
      <c r="H198" s="191">
        <v>0</v>
      </c>
      <c r="I198" s="192">
        <f t="shared" si="5"/>
        <v>0</v>
      </c>
    </row>
    <row r="199" spans="1:9" s="42" customFormat="1" ht="12.75" x14ac:dyDescent="0.2">
      <c r="A199" s="174">
        <v>43746</v>
      </c>
      <c r="B199" s="39" t="s">
        <v>252</v>
      </c>
      <c r="C199" s="40" t="s">
        <v>403</v>
      </c>
      <c r="D199" s="41" t="s">
        <v>419</v>
      </c>
      <c r="E199" s="44">
        <v>649</v>
      </c>
      <c r="F199" s="191">
        <v>0</v>
      </c>
      <c r="G199" s="192">
        <f t="shared" si="6"/>
        <v>0</v>
      </c>
      <c r="H199" s="191">
        <v>0</v>
      </c>
      <c r="I199" s="192">
        <f t="shared" si="5"/>
        <v>0</v>
      </c>
    </row>
    <row r="200" spans="1:9" s="42" customFormat="1" ht="12.75" x14ac:dyDescent="0.2">
      <c r="A200" s="174" t="s">
        <v>405</v>
      </c>
      <c r="B200" s="39" t="s">
        <v>69</v>
      </c>
      <c r="C200" s="40" t="s">
        <v>406</v>
      </c>
      <c r="D200" s="41" t="s">
        <v>422</v>
      </c>
      <c r="E200" s="190">
        <v>694.97280000000001</v>
      </c>
      <c r="F200" s="191">
        <v>4</v>
      </c>
      <c r="G200" s="192">
        <f t="shared" si="6"/>
        <v>2779.8912</v>
      </c>
      <c r="H200" s="191">
        <v>4</v>
      </c>
      <c r="I200" s="192">
        <f t="shared" si="5"/>
        <v>2779.8912</v>
      </c>
    </row>
    <row r="201" spans="1:9" s="42" customFormat="1" ht="12.75" x14ac:dyDescent="0.2">
      <c r="A201" s="174" t="s">
        <v>405</v>
      </c>
      <c r="B201" s="39" t="s">
        <v>69</v>
      </c>
      <c r="C201" s="40" t="s">
        <v>408</v>
      </c>
      <c r="D201" s="41" t="s">
        <v>424</v>
      </c>
      <c r="E201" s="190">
        <v>694.97280000000001</v>
      </c>
      <c r="F201" s="191">
        <v>0</v>
      </c>
      <c r="G201" s="192">
        <f t="shared" si="6"/>
        <v>0</v>
      </c>
      <c r="H201" s="191">
        <v>0</v>
      </c>
      <c r="I201" s="192">
        <f t="shared" si="5"/>
        <v>0</v>
      </c>
    </row>
    <row r="202" spans="1:9" s="42" customFormat="1" ht="12.75" x14ac:dyDescent="0.2">
      <c r="A202" s="174" t="s">
        <v>405</v>
      </c>
      <c r="B202" s="39" t="s">
        <v>69</v>
      </c>
      <c r="C202" s="40" t="s">
        <v>410</v>
      </c>
      <c r="D202" s="41" t="s">
        <v>426</v>
      </c>
      <c r="E202" s="190">
        <v>694.99639999999999</v>
      </c>
      <c r="F202" s="191">
        <v>0</v>
      </c>
      <c r="G202" s="192">
        <f t="shared" si="6"/>
        <v>0</v>
      </c>
      <c r="H202" s="191">
        <v>0</v>
      </c>
      <c r="I202" s="192">
        <f t="shared" si="5"/>
        <v>0</v>
      </c>
    </row>
    <row r="203" spans="1:9" s="42" customFormat="1" ht="12.75" x14ac:dyDescent="0.2">
      <c r="A203" s="174" t="s">
        <v>405</v>
      </c>
      <c r="B203" s="39" t="s">
        <v>69</v>
      </c>
      <c r="C203" s="40" t="s">
        <v>412</v>
      </c>
      <c r="D203" s="41" t="s">
        <v>428</v>
      </c>
      <c r="E203" s="190">
        <v>694.99639999999999</v>
      </c>
      <c r="F203" s="191">
        <v>4</v>
      </c>
      <c r="G203" s="192">
        <f t="shared" si="6"/>
        <v>2779.9856</v>
      </c>
      <c r="H203" s="191">
        <v>4</v>
      </c>
      <c r="I203" s="192">
        <f t="shared" si="5"/>
        <v>2779.9856</v>
      </c>
    </row>
    <row r="204" spans="1:9" s="42" customFormat="1" ht="12.75" x14ac:dyDescent="0.2">
      <c r="A204" s="174" t="s">
        <v>405</v>
      </c>
      <c r="B204" s="39" t="s">
        <v>69</v>
      </c>
      <c r="C204" s="40" t="s">
        <v>414</v>
      </c>
      <c r="D204" s="41" t="s">
        <v>430</v>
      </c>
      <c r="E204" s="190">
        <v>495</v>
      </c>
      <c r="F204" s="191">
        <v>0</v>
      </c>
      <c r="G204" s="192">
        <f t="shared" si="6"/>
        <v>0</v>
      </c>
      <c r="H204" s="191">
        <v>0</v>
      </c>
      <c r="I204" s="192">
        <f t="shared" si="5"/>
        <v>0</v>
      </c>
    </row>
    <row r="205" spans="1:9" s="42" customFormat="1" ht="12.75" x14ac:dyDescent="0.2">
      <c r="A205" s="174" t="s">
        <v>405</v>
      </c>
      <c r="B205" s="39" t="s">
        <v>69</v>
      </c>
      <c r="C205" s="40" t="s">
        <v>416</v>
      </c>
      <c r="D205" s="41" t="s">
        <v>432</v>
      </c>
      <c r="E205" s="190">
        <v>22</v>
      </c>
      <c r="F205" s="191">
        <v>8</v>
      </c>
      <c r="G205" s="192">
        <f t="shared" si="6"/>
        <v>176</v>
      </c>
      <c r="H205" s="191">
        <v>8</v>
      </c>
      <c r="I205" s="192">
        <f t="shared" si="5"/>
        <v>176</v>
      </c>
    </row>
    <row r="206" spans="1:9" s="42" customFormat="1" ht="12.75" x14ac:dyDescent="0.2">
      <c r="A206" s="38">
        <v>43895</v>
      </c>
      <c r="B206" s="39" t="s">
        <v>29</v>
      </c>
      <c r="C206" s="40" t="s">
        <v>418</v>
      </c>
      <c r="D206" s="41" t="s">
        <v>434</v>
      </c>
      <c r="E206" s="190">
        <v>207.77794</v>
      </c>
      <c r="F206" s="191">
        <v>9</v>
      </c>
      <c r="G206" s="192">
        <f t="shared" si="6"/>
        <v>1870.00146</v>
      </c>
      <c r="H206" s="191">
        <v>9</v>
      </c>
      <c r="I206" s="192">
        <f t="shared" ref="I206:I267" si="7">E206*H206</f>
        <v>1870.00146</v>
      </c>
    </row>
    <row r="207" spans="1:9" s="42" customFormat="1" ht="12.75" x14ac:dyDescent="0.2">
      <c r="A207" s="38">
        <v>44273</v>
      </c>
      <c r="B207" s="39" t="s">
        <v>420</v>
      </c>
      <c r="C207" s="40" t="s">
        <v>421</v>
      </c>
      <c r="D207" s="41" t="s">
        <v>436</v>
      </c>
      <c r="E207" s="190">
        <v>38.840000000000003</v>
      </c>
      <c r="F207" s="191">
        <v>8</v>
      </c>
      <c r="G207" s="192">
        <f t="shared" si="6"/>
        <v>310.72000000000003</v>
      </c>
      <c r="H207" s="191">
        <v>6</v>
      </c>
      <c r="I207" s="192">
        <f t="shared" si="7"/>
        <v>233.04000000000002</v>
      </c>
    </row>
    <row r="208" spans="1:9" s="42" customFormat="1" ht="12.75" x14ac:dyDescent="0.2">
      <c r="A208" s="38">
        <v>43909</v>
      </c>
      <c r="B208" s="39" t="s">
        <v>26</v>
      </c>
      <c r="C208" s="40" t="s">
        <v>423</v>
      </c>
      <c r="D208" s="41" t="s">
        <v>438</v>
      </c>
      <c r="E208" s="190">
        <v>9.31</v>
      </c>
      <c r="F208" s="191">
        <v>44</v>
      </c>
      <c r="G208" s="192">
        <f t="shared" si="6"/>
        <v>409.64000000000004</v>
      </c>
      <c r="H208" s="191">
        <v>41</v>
      </c>
      <c r="I208" s="192">
        <f t="shared" si="7"/>
        <v>381.71000000000004</v>
      </c>
    </row>
    <row r="209" spans="1:9" s="42" customFormat="1" ht="12.75" x14ac:dyDescent="0.2">
      <c r="A209" s="38">
        <v>43909</v>
      </c>
      <c r="B209" s="39" t="s">
        <v>26</v>
      </c>
      <c r="C209" s="40" t="s">
        <v>425</v>
      </c>
      <c r="D209" s="41" t="s">
        <v>440</v>
      </c>
      <c r="E209" s="190">
        <v>249.65849999999998</v>
      </c>
      <c r="F209" s="191">
        <v>0</v>
      </c>
      <c r="G209" s="192">
        <f t="shared" si="6"/>
        <v>0</v>
      </c>
      <c r="H209" s="191">
        <v>0</v>
      </c>
      <c r="I209" s="192">
        <f t="shared" si="7"/>
        <v>0</v>
      </c>
    </row>
    <row r="210" spans="1:9" s="42" customFormat="1" ht="12.75" x14ac:dyDescent="0.2">
      <c r="A210" s="174" t="s">
        <v>405</v>
      </c>
      <c r="B210" s="39" t="s">
        <v>69</v>
      </c>
      <c r="C210" s="40" t="s">
        <v>427</v>
      </c>
      <c r="D210" s="41" t="s">
        <v>442</v>
      </c>
      <c r="E210" s="190">
        <v>850.24480000000005</v>
      </c>
      <c r="F210" s="191">
        <v>2</v>
      </c>
      <c r="G210" s="192">
        <f t="shared" si="6"/>
        <v>1700.4896000000001</v>
      </c>
      <c r="H210" s="191">
        <v>2</v>
      </c>
      <c r="I210" s="192">
        <f t="shared" si="7"/>
        <v>1700.4896000000001</v>
      </c>
    </row>
    <row r="211" spans="1:9" s="42" customFormat="1" ht="12.75" x14ac:dyDescent="0.2">
      <c r="A211" s="174" t="s">
        <v>405</v>
      </c>
      <c r="B211" s="39" t="s">
        <v>69</v>
      </c>
      <c r="C211" s="40" t="s">
        <v>429</v>
      </c>
      <c r="D211" s="41" t="s">
        <v>444</v>
      </c>
      <c r="E211" s="190">
        <v>1420.2509</v>
      </c>
      <c r="F211" s="191">
        <v>0</v>
      </c>
      <c r="G211" s="192">
        <f t="shared" si="6"/>
        <v>0</v>
      </c>
      <c r="H211" s="191">
        <v>0</v>
      </c>
      <c r="I211" s="192">
        <f t="shared" si="7"/>
        <v>0</v>
      </c>
    </row>
    <row r="212" spans="1:9" s="42" customFormat="1" ht="12.75" x14ac:dyDescent="0.2">
      <c r="A212" s="174" t="s">
        <v>405</v>
      </c>
      <c r="B212" s="56" t="s">
        <v>69</v>
      </c>
      <c r="C212" s="40" t="s">
        <v>431</v>
      </c>
      <c r="D212" s="41" t="s">
        <v>446</v>
      </c>
      <c r="E212" s="190">
        <v>1895.2529999999999</v>
      </c>
      <c r="F212" s="191">
        <v>5</v>
      </c>
      <c r="G212" s="192">
        <f t="shared" si="6"/>
        <v>9476.2649999999994</v>
      </c>
      <c r="H212" s="191">
        <v>5</v>
      </c>
      <c r="I212" s="192">
        <f t="shared" si="7"/>
        <v>9476.2649999999994</v>
      </c>
    </row>
    <row r="213" spans="1:9" s="42" customFormat="1" ht="12.75" x14ac:dyDescent="0.2">
      <c r="A213" s="174" t="s">
        <v>405</v>
      </c>
      <c r="B213" s="39" t="s">
        <v>69</v>
      </c>
      <c r="C213" s="40" t="s">
        <v>433</v>
      </c>
      <c r="D213" s="41" t="s">
        <v>448</v>
      </c>
      <c r="E213" s="190">
        <v>1895.2521999999999</v>
      </c>
      <c r="F213" s="191">
        <v>2</v>
      </c>
      <c r="G213" s="192">
        <f t="shared" si="6"/>
        <v>3790.5043999999998</v>
      </c>
      <c r="H213" s="191">
        <v>2</v>
      </c>
      <c r="I213" s="192">
        <f t="shared" si="7"/>
        <v>3790.5043999999998</v>
      </c>
    </row>
    <row r="214" spans="1:9" s="42" customFormat="1" ht="12.75" x14ac:dyDescent="0.2">
      <c r="A214" s="174" t="s">
        <v>405</v>
      </c>
      <c r="B214" s="39" t="s">
        <v>69</v>
      </c>
      <c r="C214" s="40" t="s">
        <v>435</v>
      </c>
      <c r="D214" s="41" t="s">
        <v>450</v>
      </c>
      <c r="E214" s="190">
        <v>1895.2521999999999</v>
      </c>
      <c r="F214" s="191">
        <v>2</v>
      </c>
      <c r="G214" s="192">
        <f t="shared" si="6"/>
        <v>3790.5043999999998</v>
      </c>
      <c r="H214" s="191">
        <v>2</v>
      </c>
      <c r="I214" s="192">
        <f t="shared" si="7"/>
        <v>3790.5043999999998</v>
      </c>
    </row>
    <row r="215" spans="1:9" s="42" customFormat="1" ht="12.75" x14ac:dyDescent="0.2">
      <c r="A215" s="174" t="s">
        <v>405</v>
      </c>
      <c r="B215" s="39" t="s">
        <v>69</v>
      </c>
      <c r="C215" s="40" t="s">
        <v>437</v>
      </c>
      <c r="D215" s="41" t="s">
        <v>452</v>
      </c>
      <c r="E215" s="190">
        <v>1895.2521999999999</v>
      </c>
      <c r="F215" s="191">
        <v>2</v>
      </c>
      <c r="G215" s="192">
        <f t="shared" si="6"/>
        <v>3790.5043999999998</v>
      </c>
      <c r="H215" s="191">
        <v>2</v>
      </c>
      <c r="I215" s="192">
        <f t="shared" si="7"/>
        <v>3790.5043999999998</v>
      </c>
    </row>
    <row r="216" spans="1:9" s="42" customFormat="1" ht="12.75" x14ac:dyDescent="0.2">
      <c r="A216" s="174" t="s">
        <v>405</v>
      </c>
      <c r="B216" s="39" t="s">
        <v>69</v>
      </c>
      <c r="C216" s="40" t="s">
        <v>439</v>
      </c>
      <c r="D216" s="41" t="s">
        <v>454</v>
      </c>
      <c r="E216" s="193">
        <v>949.995</v>
      </c>
      <c r="F216" s="191">
        <v>3</v>
      </c>
      <c r="G216" s="192">
        <f t="shared" si="6"/>
        <v>2849.9850000000001</v>
      </c>
      <c r="H216" s="191">
        <v>3</v>
      </c>
      <c r="I216" s="192">
        <f t="shared" si="7"/>
        <v>2849.9850000000001</v>
      </c>
    </row>
    <row r="217" spans="1:9" s="42" customFormat="1" ht="12.75" x14ac:dyDescent="0.2">
      <c r="A217" s="38">
        <v>44396</v>
      </c>
      <c r="B217" s="39" t="s">
        <v>64</v>
      </c>
      <c r="C217" s="40" t="s">
        <v>441</v>
      </c>
      <c r="D217" s="41" t="s">
        <v>591</v>
      </c>
      <c r="E217" s="44">
        <v>3536</v>
      </c>
      <c r="F217" s="191">
        <v>2</v>
      </c>
      <c r="G217" s="192">
        <f t="shared" si="6"/>
        <v>7072</v>
      </c>
      <c r="H217" s="191">
        <v>2</v>
      </c>
      <c r="I217" s="192">
        <f t="shared" si="7"/>
        <v>7072</v>
      </c>
    </row>
    <row r="218" spans="1:9" s="42" customFormat="1" ht="12.75" x14ac:dyDescent="0.2">
      <c r="A218" s="38">
        <v>44396</v>
      </c>
      <c r="B218" s="39" t="s">
        <v>64</v>
      </c>
      <c r="C218" s="40" t="s">
        <v>443</v>
      </c>
      <c r="D218" s="43" t="s">
        <v>592</v>
      </c>
      <c r="E218" s="193">
        <v>2584</v>
      </c>
      <c r="F218" s="191" t="s">
        <v>565</v>
      </c>
      <c r="G218" s="192">
        <f t="shared" si="6"/>
        <v>2584</v>
      </c>
      <c r="H218" s="191">
        <v>1</v>
      </c>
      <c r="I218" s="192">
        <f t="shared" si="7"/>
        <v>2584</v>
      </c>
    </row>
    <row r="219" spans="1:9" s="42" customFormat="1" ht="12.75" x14ac:dyDescent="0.2">
      <c r="A219" s="38">
        <v>43594</v>
      </c>
      <c r="B219" s="39" t="s">
        <v>64</v>
      </c>
      <c r="C219" s="40" t="s">
        <v>445</v>
      </c>
      <c r="D219" s="43" t="s">
        <v>458</v>
      </c>
      <c r="E219" s="190">
        <v>85.06</v>
      </c>
      <c r="F219" s="191">
        <v>3</v>
      </c>
      <c r="G219" s="192">
        <f t="shared" si="6"/>
        <v>255.18</v>
      </c>
      <c r="H219" s="191">
        <v>3</v>
      </c>
      <c r="I219" s="192">
        <f t="shared" si="7"/>
        <v>255.18</v>
      </c>
    </row>
    <row r="220" spans="1:9" s="42" customFormat="1" ht="12.75" x14ac:dyDescent="0.2">
      <c r="A220" s="38">
        <v>44396</v>
      </c>
      <c r="B220" s="39" t="s">
        <v>593</v>
      </c>
      <c r="C220" s="40" t="s">
        <v>447</v>
      </c>
      <c r="D220" s="43" t="s">
        <v>460</v>
      </c>
      <c r="E220" s="190">
        <v>115.29</v>
      </c>
      <c r="F220" s="191" t="s">
        <v>594</v>
      </c>
      <c r="G220" s="192">
        <f t="shared" si="6"/>
        <v>4726.8900000000003</v>
      </c>
      <c r="H220" s="191">
        <v>17</v>
      </c>
      <c r="I220" s="192">
        <f t="shared" si="7"/>
        <v>1959.93</v>
      </c>
    </row>
    <row r="221" spans="1:9" s="42" customFormat="1" ht="12.75" x14ac:dyDescent="0.2">
      <c r="A221" s="38">
        <v>43909</v>
      </c>
      <c r="B221" s="39" t="s">
        <v>26</v>
      </c>
      <c r="C221" s="40" t="s">
        <v>449</v>
      </c>
      <c r="D221" s="41" t="s">
        <v>462</v>
      </c>
      <c r="E221" s="190">
        <v>81.900000000000006</v>
      </c>
      <c r="F221" s="191">
        <v>2</v>
      </c>
      <c r="G221" s="192">
        <f t="shared" si="6"/>
        <v>163.80000000000001</v>
      </c>
      <c r="H221" s="191">
        <v>2</v>
      </c>
      <c r="I221" s="192">
        <f t="shared" si="7"/>
        <v>163.80000000000001</v>
      </c>
    </row>
    <row r="222" spans="1:9" s="42" customFormat="1" ht="12.75" x14ac:dyDescent="0.2">
      <c r="A222" s="38">
        <v>43909</v>
      </c>
      <c r="B222" s="39" t="s">
        <v>26</v>
      </c>
      <c r="C222" s="40" t="s">
        <v>451</v>
      </c>
      <c r="D222" s="41" t="s">
        <v>464</v>
      </c>
      <c r="E222" s="190">
        <v>115.396</v>
      </c>
      <c r="F222" s="191">
        <v>0</v>
      </c>
      <c r="G222" s="192">
        <f t="shared" si="6"/>
        <v>0</v>
      </c>
      <c r="H222" s="191">
        <v>0</v>
      </c>
      <c r="I222" s="192">
        <f t="shared" si="7"/>
        <v>0</v>
      </c>
    </row>
    <row r="223" spans="1:9" s="42" customFormat="1" ht="12.75" x14ac:dyDescent="0.2">
      <c r="A223" s="38">
        <v>43909</v>
      </c>
      <c r="B223" s="39" t="s">
        <v>26</v>
      </c>
      <c r="C223" s="40" t="s">
        <v>453</v>
      </c>
      <c r="D223" s="41" t="s">
        <v>466</v>
      </c>
      <c r="E223" s="190">
        <v>1258.32</v>
      </c>
      <c r="F223" s="191">
        <v>0</v>
      </c>
      <c r="G223" s="192">
        <f t="shared" si="6"/>
        <v>0</v>
      </c>
      <c r="H223" s="191">
        <v>0</v>
      </c>
      <c r="I223" s="192">
        <f t="shared" si="7"/>
        <v>0</v>
      </c>
    </row>
    <row r="224" spans="1:9" s="42" customFormat="1" ht="12.75" x14ac:dyDescent="0.2">
      <c r="A224" s="38">
        <v>43909</v>
      </c>
      <c r="B224" s="39" t="s">
        <v>26</v>
      </c>
      <c r="C224" s="40" t="s">
        <v>455</v>
      </c>
      <c r="D224" s="41" t="s">
        <v>468</v>
      </c>
      <c r="E224" s="190">
        <v>39</v>
      </c>
      <c r="F224" s="191">
        <v>0</v>
      </c>
      <c r="G224" s="192">
        <f t="shared" si="6"/>
        <v>0</v>
      </c>
      <c r="H224" s="191">
        <v>0</v>
      </c>
      <c r="I224" s="192">
        <f t="shared" si="7"/>
        <v>0</v>
      </c>
    </row>
    <row r="225" spans="1:9" s="42" customFormat="1" ht="12.75" x14ac:dyDescent="0.2">
      <c r="A225" s="38">
        <v>44123</v>
      </c>
      <c r="B225" s="39" t="s">
        <v>69</v>
      </c>
      <c r="C225" s="40" t="s">
        <v>456</v>
      </c>
      <c r="D225" s="41" t="s">
        <v>470</v>
      </c>
      <c r="E225" s="190">
        <v>220</v>
      </c>
      <c r="F225" s="191">
        <v>1</v>
      </c>
      <c r="G225" s="192">
        <f t="shared" si="6"/>
        <v>220</v>
      </c>
      <c r="H225" s="191">
        <v>0</v>
      </c>
      <c r="I225" s="192">
        <f t="shared" si="7"/>
        <v>0</v>
      </c>
    </row>
    <row r="226" spans="1:9" s="42" customFormat="1" ht="12.75" x14ac:dyDescent="0.2">
      <c r="A226" s="38">
        <v>44364</v>
      </c>
      <c r="B226" s="39" t="s">
        <v>29</v>
      </c>
      <c r="C226" s="40" t="s">
        <v>457</v>
      </c>
      <c r="D226" s="43" t="s">
        <v>472</v>
      </c>
      <c r="E226" s="193">
        <v>1078.67</v>
      </c>
      <c r="F226" s="191">
        <v>2</v>
      </c>
      <c r="G226" s="192">
        <f t="shared" si="6"/>
        <v>2157.34</v>
      </c>
      <c r="H226" s="191">
        <v>1</v>
      </c>
      <c r="I226" s="192">
        <f t="shared" si="7"/>
        <v>1078.67</v>
      </c>
    </row>
    <row r="227" spans="1:9" s="42" customFormat="1" ht="12.75" x14ac:dyDescent="0.2">
      <c r="A227" s="38">
        <v>44265</v>
      </c>
      <c r="B227" s="39" t="s">
        <v>69</v>
      </c>
      <c r="C227" s="40" t="s">
        <v>459</v>
      </c>
      <c r="D227" s="41" t="s">
        <v>104</v>
      </c>
      <c r="E227" s="193">
        <v>525</v>
      </c>
      <c r="F227" s="191">
        <v>6</v>
      </c>
      <c r="G227" s="192">
        <f t="shared" si="6"/>
        <v>3150</v>
      </c>
      <c r="H227" s="191">
        <v>6</v>
      </c>
      <c r="I227" s="192">
        <f t="shared" si="7"/>
        <v>3150</v>
      </c>
    </row>
    <row r="228" spans="1:9" s="42" customFormat="1" ht="12.75" x14ac:dyDescent="0.2">
      <c r="A228" s="38">
        <v>44364</v>
      </c>
      <c r="B228" s="39" t="s">
        <v>69</v>
      </c>
      <c r="C228" s="40" t="s">
        <v>461</v>
      </c>
      <c r="D228" s="41" t="s">
        <v>280</v>
      </c>
      <c r="E228" s="193">
        <v>39</v>
      </c>
      <c r="F228" s="191">
        <v>18</v>
      </c>
      <c r="G228" s="192">
        <f t="shared" si="6"/>
        <v>702</v>
      </c>
      <c r="H228" s="191">
        <v>14</v>
      </c>
      <c r="I228" s="192">
        <f t="shared" si="7"/>
        <v>546</v>
      </c>
    </row>
    <row r="229" spans="1:9" s="42" customFormat="1" ht="12.75" x14ac:dyDescent="0.2">
      <c r="A229" s="38">
        <v>44265</v>
      </c>
      <c r="B229" s="39" t="s">
        <v>69</v>
      </c>
      <c r="C229" s="40" t="s">
        <v>463</v>
      </c>
      <c r="D229" s="41" t="s">
        <v>476</v>
      </c>
      <c r="E229" s="193">
        <v>3.5</v>
      </c>
      <c r="F229" s="191">
        <v>52</v>
      </c>
      <c r="G229" s="192">
        <f t="shared" si="6"/>
        <v>182</v>
      </c>
      <c r="H229" s="191">
        <v>36</v>
      </c>
      <c r="I229" s="192">
        <f t="shared" si="7"/>
        <v>126</v>
      </c>
    </row>
    <row r="230" spans="1:9" s="42" customFormat="1" ht="12.75" x14ac:dyDescent="0.2">
      <c r="A230" s="38">
        <v>44265</v>
      </c>
      <c r="B230" s="39" t="s">
        <v>32</v>
      </c>
      <c r="C230" s="40" t="s">
        <v>465</v>
      </c>
      <c r="D230" s="41" t="s">
        <v>79</v>
      </c>
      <c r="E230" s="190">
        <v>190</v>
      </c>
      <c r="F230" s="191">
        <v>2</v>
      </c>
      <c r="G230" s="192">
        <f t="shared" si="6"/>
        <v>380</v>
      </c>
      <c r="H230" s="191">
        <v>2</v>
      </c>
      <c r="I230" s="192">
        <f t="shared" si="7"/>
        <v>380</v>
      </c>
    </row>
    <row r="231" spans="1:9" s="42" customFormat="1" ht="12.75" x14ac:dyDescent="0.2">
      <c r="A231" s="38">
        <v>44265</v>
      </c>
      <c r="B231" s="39" t="s">
        <v>69</v>
      </c>
      <c r="C231" s="40" t="s">
        <v>467</v>
      </c>
      <c r="D231" s="41" t="s">
        <v>368</v>
      </c>
      <c r="E231" s="190">
        <v>24</v>
      </c>
      <c r="F231" s="191">
        <v>1</v>
      </c>
      <c r="G231" s="192">
        <f t="shared" si="6"/>
        <v>24</v>
      </c>
      <c r="H231" s="191">
        <v>1</v>
      </c>
      <c r="I231" s="192">
        <f t="shared" si="7"/>
        <v>24</v>
      </c>
    </row>
    <row r="232" spans="1:9" s="42" customFormat="1" ht="12.75" x14ac:dyDescent="0.2">
      <c r="A232" s="38">
        <v>44265</v>
      </c>
      <c r="B232" s="39" t="s">
        <v>237</v>
      </c>
      <c r="C232" s="40" t="s">
        <v>469</v>
      </c>
      <c r="D232" s="41" t="s">
        <v>247</v>
      </c>
      <c r="E232" s="190">
        <v>180</v>
      </c>
      <c r="F232" s="191">
        <v>0</v>
      </c>
      <c r="G232" s="192">
        <f t="shared" si="6"/>
        <v>0</v>
      </c>
      <c r="H232" s="191">
        <v>0</v>
      </c>
      <c r="I232" s="192">
        <f t="shared" si="7"/>
        <v>0</v>
      </c>
    </row>
    <row r="233" spans="1:9" s="42" customFormat="1" ht="12.75" x14ac:dyDescent="0.2">
      <c r="A233" s="38">
        <v>44364</v>
      </c>
      <c r="B233" s="39" t="s">
        <v>69</v>
      </c>
      <c r="C233" s="40" t="s">
        <v>471</v>
      </c>
      <c r="D233" s="41" t="s">
        <v>307</v>
      </c>
      <c r="E233" s="190">
        <v>18</v>
      </c>
      <c r="F233" s="191">
        <v>7</v>
      </c>
      <c r="G233" s="192">
        <f t="shared" si="6"/>
        <v>126</v>
      </c>
      <c r="H233" s="191">
        <v>3</v>
      </c>
      <c r="I233" s="192">
        <f t="shared" si="7"/>
        <v>54</v>
      </c>
    </row>
    <row r="234" spans="1:9" s="42" customFormat="1" ht="12.75" x14ac:dyDescent="0.2">
      <c r="A234" s="38">
        <v>44265</v>
      </c>
      <c r="B234" s="39" t="s">
        <v>69</v>
      </c>
      <c r="C234" s="40" t="s">
        <v>473</v>
      </c>
      <c r="D234" s="41" t="s">
        <v>145</v>
      </c>
      <c r="E234" s="190">
        <v>40</v>
      </c>
      <c r="F234" s="191">
        <v>7</v>
      </c>
      <c r="G234" s="192">
        <f t="shared" si="6"/>
        <v>280</v>
      </c>
      <c r="H234" s="191">
        <v>6</v>
      </c>
      <c r="I234" s="192">
        <f t="shared" si="7"/>
        <v>240</v>
      </c>
    </row>
    <row r="235" spans="1:9" s="42" customFormat="1" ht="12.75" x14ac:dyDescent="0.2">
      <c r="A235" s="38">
        <v>44265</v>
      </c>
      <c r="B235" s="39" t="s">
        <v>69</v>
      </c>
      <c r="C235" s="40" t="s">
        <v>474</v>
      </c>
      <c r="D235" s="41" t="s">
        <v>209</v>
      </c>
      <c r="E235" s="190">
        <v>219.7</v>
      </c>
      <c r="F235" s="191">
        <v>0</v>
      </c>
      <c r="G235" s="192">
        <f t="shared" ref="G235:G267" si="8">E235*F235</f>
        <v>0</v>
      </c>
      <c r="H235" s="191">
        <v>0</v>
      </c>
      <c r="I235" s="192">
        <f t="shared" si="7"/>
        <v>0</v>
      </c>
    </row>
    <row r="236" spans="1:9" s="42" customFormat="1" ht="12.75" x14ac:dyDescent="0.2">
      <c r="A236" s="38">
        <v>44364</v>
      </c>
      <c r="B236" s="39" t="s">
        <v>69</v>
      </c>
      <c r="C236" s="40" t="s">
        <v>475</v>
      </c>
      <c r="D236" s="41" t="s">
        <v>120</v>
      </c>
      <c r="E236" s="190">
        <v>47.67</v>
      </c>
      <c r="F236" s="191">
        <v>9</v>
      </c>
      <c r="G236" s="192">
        <f t="shared" si="8"/>
        <v>429.03000000000003</v>
      </c>
      <c r="H236" s="191">
        <v>8</v>
      </c>
      <c r="I236" s="192">
        <f t="shared" si="7"/>
        <v>381.36</v>
      </c>
    </row>
    <row r="237" spans="1:9" s="42" customFormat="1" ht="12.75" x14ac:dyDescent="0.2">
      <c r="A237" s="38">
        <v>44265</v>
      </c>
      <c r="B237" s="39" t="s">
        <v>69</v>
      </c>
      <c r="C237" s="40" t="s">
        <v>477</v>
      </c>
      <c r="D237" s="41" t="s">
        <v>485</v>
      </c>
      <c r="E237" s="190">
        <v>6200</v>
      </c>
      <c r="F237" s="191">
        <v>0</v>
      </c>
      <c r="G237" s="192">
        <f t="shared" si="8"/>
        <v>0</v>
      </c>
      <c r="H237" s="191">
        <v>0</v>
      </c>
      <c r="I237" s="192">
        <f t="shared" si="7"/>
        <v>0</v>
      </c>
    </row>
    <row r="238" spans="1:9" s="42" customFormat="1" ht="12.75" x14ac:dyDescent="0.2">
      <c r="A238" s="38">
        <v>44365</v>
      </c>
      <c r="B238" s="53" t="s">
        <v>35</v>
      </c>
      <c r="C238" s="40" t="s">
        <v>478</v>
      </c>
      <c r="D238" s="55" t="s">
        <v>409</v>
      </c>
      <c r="E238" s="190">
        <v>430.5</v>
      </c>
      <c r="F238" s="191">
        <v>12</v>
      </c>
      <c r="G238" s="192">
        <f t="shared" si="8"/>
        <v>5166</v>
      </c>
      <c r="H238" s="191">
        <v>7</v>
      </c>
      <c r="I238" s="192">
        <f t="shared" si="7"/>
        <v>3013.5</v>
      </c>
    </row>
    <row r="239" spans="1:9" s="42" customFormat="1" ht="12.75" x14ac:dyDescent="0.2">
      <c r="A239" s="38">
        <v>44277</v>
      </c>
      <c r="B239" s="53" t="s">
        <v>35</v>
      </c>
      <c r="C239" s="40" t="s">
        <v>479</v>
      </c>
      <c r="D239" s="54" t="s">
        <v>488</v>
      </c>
      <c r="E239" s="190">
        <v>174.45</v>
      </c>
      <c r="F239" s="191">
        <v>5</v>
      </c>
      <c r="G239" s="192">
        <f t="shared" si="8"/>
        <v>872.25</v>
      </c>
      <c r="H239" s="191">
        <v>0</v>
      </c>
      <c r="I239" s="192">
        <f t="shared" si="7"/>
        <v>0</v>
      </c>
    </row>
    <row r="240" spans="1:9" s="42" customFormat="1" ht="12.75" x14ac:dyDescent="0.2">
      <c r="A240" s="174" t="s">
        <v>405</v>
      </c>
      <c r="B240" s="39" t="s">
        <v>69</v>
      </c>
      <c r="C240" s="40" t="s">
        <v>480</v>
      </c>
      <c r="D240" s="41" t="s">
        <v>424</v>
      </c>
      <c r="E240" s="190">
        <v>448.4</v>
      </c>
      <c r="F240" s="191">
        <v>4</v>
      </c>
      <c r="G240" s="192">
        <f t="shared" si="8"/>
        <v>1793.6</v>
      </c>
      <c r="H240" s="191">
        <v>4</v>
      </c>
      <c r="I240" s="192">
        <f t="shared" si="7"/>
        <v>1793.6</v>
      </c>
    </row>
    <row r="241" spans="1:9" s="42" customFormat="1" ht="12.75" x14ac:dyDescent="0.2">
      <c r="A241" s="174" t="s">
        <v>405</v>
      </c>
      <c r="B241" s="39" t="s">
        <v>69</v>
      </c>
      <c r="C241" s="40" t="s">
        <v>481</v>
      </c>
      <c r="D241" s="41" t="s">
        <v>426</v>
      </c>
      <c r="E241" s="190">
        <v>448.4</v>
      </c>
      <c r="F241" s="191">
        <v>4</v>
      </c>
      <c r="G241" s="192">
        <f t="shared" si="8"/>
        <v>1793.6</v>
      </c>
      <c r="H241" s="191">
        <v>4</v>
      </c>
      <c r="I241" s="192">
        <f t="shared" si="7"/>
        <v>1793.6</v>
      </c>
    </row>
    <row r="242" spans="1:9" s="42" customFormat="1" ht="12.75" x14ac:dyDescent="0.2">
      <c r="A242" s="174" t="s">
        <v>405</v>
      </c>
      <c r="B242" s="39" t="s">
        <v>69</v>
      </c>
      <c r="C242" s="40" t="s">
        <v>482</v>
      </c>
      <c r="D242" s="41" t="s">
        <v>492</v>
      </c>
      <c r="E242" s="190">
        <v>448.4</v>
      </c>
      <c r="F242" s="191">
        <v>5</v>
      </c>
      <c r="G242" s="192">
        <f t="shared" si="8"/>
        <v>2242</v>
      </c>
      <c r="H242" s="191">
        <v>5</v>
      </c>
      <c r="I242" s="192">
        <f t="shared" si="7"/>
        <v>2242</v>
      </c>
    </row>
    <row r="243" spans="1:9" s="42" customFormat="1" ht="12.75" x14ac:dyDescent="0.2">
      <c r="A243" s="174" t="s">
        <v>405</v>
      </c>
      <c r="B243" s="39" t="s">
        <v>69</v>
      </c>
      <c r="C243" s="40" t="s">
        <v>483</v>
      </c>
      <c r="D243" s="41" t="s">
        <v>494</v>
      </c>
      <c r="E243" s="190">
        <v>448.4</v>
      </c>
      <c r="F243" s="191">
        <v>3</v>
      </c>
      <c r="G243" s="192">
        <f t="shared" si="8"/>
        <v>1345.1999999999998</v>
      </c>
      <c r="H243" s="191">
        <v>3</v>
      </c>
      <c r="I243" s="192">
        <f t="shared" si="7"/>
        <v>1345.1999999999998</v>
      </c>
    </row>
    <row r="244" spans="1:9" s="42" customFormat="1" ht="12.75" x14ac:dyDescent="0.2">
      <c r="A244" s="174" t="s">
        <v>405</v>
      </c>
      <c r="B244" s="39" t="s">
        <v>69</v>
      </c>
      <c r="C244" s="40" t="s">
        <v>484</v>
      </c>
      <c r="D244" s="41" t="s">
        <v>496</v>
      </c>
      <c r="E244" s="190">
        <v>448.4</v>
      </c>
      <c r="F244" s="191">
        <v>3</v>
      </c>
      <c r="G244" s="192">
        <f t="shared" si="8"/>
        <v>1345.1999999999998</v>
      </c>
      <c r="H244" s="191">
        <v>3</v>
      </c>
      <c r="I244" s="192">
        <f t="shared" si="7"/>
        <v>1345.1999999999998</v>
      </c>
    </row>
    <row r="245" spans="1:9" s="42" customFormat="1" ht="12.75" x14ac:dyDescent="0.2">
      <c r="A245" s="174" t="s">
        <v>405</v>
      </c>
      <c r="B245" s="39" t="s">
        <v>69</v>
      </c>
      <c r="C245" s="40" t="s">
        <v>486</v>
      </c>
      <c r="D245" s="41" t="s">
        <v>498</v>
      </c>
      <c r="E245" s="190">
        <v>448.4</v>
      </c>
      <c r="F245" s="191">
        <v>3</v>
      </c>
      <c r="G245" s="192">
        <f t="shared" si="8"/>
        <v>1345.1999999999998</v>
      </c>
      <c r="H245" s="191">
        <v>3</v>
      </c>
      <c r="I245" s="192">
        <f t="shared" si="7"/>
        <v>1345.1999999999998</v>
      </c>
    </row>
    <row r="246" spans="1:9" s="42" customFormat="1" ht="12.75" x14ac:dyDescent="0.2">
      <c r="A246" s="174" t="s">
        <v>405</v>
      </c>
      <c r="B246" s="39" t="s">
        <v>69</v>
      </c>
      <c r="C246" s="40" t="s">
        <v>487</v>
      </c>
      <c r="D246" s="41" t="s">
        <v>500</v>
      </c>
      <c r="E246" s="190">
        <v>531</v>
      </c>
      <c r="F246" s="191">
        <v>0</v>
      </c>
      <c r="G246" s="192">
        <f t="shared" si="8"/>
        <v>0</v>
      </c>
      <c r="H246" s="191">
        <v>0</v>
      </c>
      <c r="I246" s="192">
        <f t="shared" si="7"/>
        <v>0</v>
      </c>
    </row>
    <row r="247" spans="1:9" s="42" customFormat="1" ht="12.75" x14ac:dyDescent="0.2">
      <c r="A247" s="174" t="s">
        <v>405</v>
      </c>
      <c r="B247" s="39" t="s">
        <v>69</v>
      </c>
      <c r="C247" s="40" t="s">
        <v>489</v>
      </c>
      <c r="D247" s="41" t="s">
        <v>502</v>
      </c>
      <c r="E247" s="190">
        <v>531</v>
      </c>
      <c r="F247" s="191">
        <v>0</v>
      </c>
      <c r="G247" s="192">
        <f t="shared" si="8"/>
        <v>0</v>
      </c>
      <c r="H247" s="191">
        <v>0</v>
      </c>
      <c r="I247" s="192">
        <f t="shared" si="7"/>
        <v>0</v>
      </c>
    </row>
    <row r="248" spans="1:9" s="42" customFormat="1" ht="12.75" x14ac:dyDescent="0.2">
      <c r="A248" s="174" t="s">
        <v>405</v>
      </c>
      <c r="B248" s="39" t="s">
        <v>69</v>
      </c>
      <c r="C248" s="40" t="s">
        <v>490</v>
      </c>
      <c r="D248" s="41" t="s">
        <v>504</v>
      </c>
      <c r="E248" s="190">
        <v>531</v>
      </c>
      <c r="F248" s="191">
        <v>0</v>
      </c>
      <c r="G248" s="192">
        <f t="shared" si="8"/>
        <v>0</v>
      </c>
      <c r="H248" s="191">
        <v>0</v>
      </c>
      <c r="I248" s="192">
        <f t="shared" si="7"/>
        <v>0</v>
      </c>
    </row>
    <row r="249" spans="1:9" s="42" customFormat="1" ht="12.75" x14ac:dyDescent="0.2">
      <c r="A249" s="174" t="s">
        <v>405</v>
      </c>
      <c r="B249" s="56" t="s">
        <v>69</v>
      </c>
      <c r="C249" s="40" t="s">
        <v>491</v>
      </c>
      <c r="D249" s="41" t="s">
        <v>446</v>
      </c>
      <c r="E249" s="190">
        <v>4779</v>
      </c>
      <c r="F249" s="191">
        <v>0</v>
      </c>
      <c r="G249" s="192">
        <f t="shared" si="8"/>
        <v>0</v>
      </c>
      <c r="H249" s="191">
        <v>0</v>
      </c>
      <c r="I249" s="192">
        <f t="shared" si="7"/>
        <v>0</v>
      </c>
    </row>
    <row r="250" spans="1:9" s="42" customFormat="1" ht="12.75" x14ac:dyDescent="0.2">
      <c r="A250" s="38">
        <v>44273</v>
      </c>
      <c r="B250" s="39" t="s">
        <v>29</v>
      </c>
      <c r="C250" s="40" t="s">
        <v>493</v>
      </c>
      <c r="D250" s="41" t="s">
        <v>326</v>
      </c>
      <c r="E250" s="190">
        <v>455</v>
      </c>
      <c r="F250" s="191">
        <v>2</v>
      </c>
      <c r="G250" s="192">
        <f t="shared" si="8"/>
        <v>910</v>
      </c>
      <c r="H250" s="191">
        <v>0</v>
      </c>
      <c r="I250" s="192">
        <f t="shared" si="7"/>
        <v>0</v>
      </c>
    </row>
    <row r="251" spans="1:9" s="42" customFormat="1" ht="12.75" x14ac:dyDescent="0.2">
      <c r="A251" s="38">
        <v>44273</v>
      </c>
      <c r="B251" s="39" t="s">
        <v>29</v>
      </c>
      <c r="C251" s="40" t="s">
        <v>495</v>
      </c>
      <c r="D251" s="41" t="s">
        <v>508</v>
      </c>
      <c r="E251" s="190">
        <v>20</v>
      </c>
      <c r="F251" s="191">
        <v>7</v>
      </c>
      <c r="G251" s="192">
        <f t="shared" si="8"/>
        <v>140</v>
      </c>
      <c r="H251" s="191">
        <v>6</v>
      </c>
      <c r="I251" s="192">
        <f t="shared" si="7"/>
        <v>120</v>
      </c>
    </row>
    <row r="252" spans="1:9" s="42" customFormat="1" ht="12.75" x14ac:dyDescent="0.2">
      <c r="A252" s="38">
        <v>44273</v>
      </c>
      <c r="B252" s="39" t="s">
        <v>29</v>
      </c>
      <c r="C252" s="40" t="s">
        <v>497</v>
      </c>
      <c r="D252" s="41" t="s">
        <v>254</v>
      </c>
      <c r="E252" s="190">
        <v>99</v>
      </c>
      <c r="F252" s="191">
        <v>5</v>
      </c>
      <c r="G252" s="192">
        <f t="shared" si="8"/>
        <v>495</v>
      </c>
      <c r="H252" s="191">
        <v>2</v>
      </c>
      <c r="I252" s="192">
        <f t="shared" si="7"/>
        <v>198</v>
      </c>
    </row>
    <row r="253" spans="1:9" s="42" customFormat="1" ht="12.75" x14ac:dyDescent="0.2">
      <c r="A253" s="38">
        <v>44364</v>
      </c>
      <c r="B253" s="56">
        <v>44364</v>
      </c>
      <c r="C253" s="40" t="s">
        <v>499</v>
      </c>
      <c r="D253" s="41" t="s">
        <v>228</v>
      </c>
      <c r="E253" s="190">
        <v>631.75</v>
      </c>
      <c r="F253" s="191">
        <v>8</v>
      </c>
      <c r="G253" s="192">
        <f t="shared" si="8"/>
        <v>5054</v>
      </c>
      <c r="H253" s="191">
        <v>8</v>
      </c>
      <c r="I253" s="192">
        <f t="shared" si="7"/>
        <v>5054</v>
      </c>
    </row>
    <row r="254" spans="1:9" s="42" customFormat="1" ht="12.75" x14ac:dyDescent="0.2">
      <c r="A254" s="38">
        <v>44273</v>
      </c>
      <c r="B254" s="39" t="s">
        <v>29</v>
      </c>
      <c r="C254" s="40" t="s">
        <v>501</v>
      </c>
      <c r="D254" s="41" t="s">
        <v>201</v>
      </c>
      <c r="E254" s="190">
        <v>14.52</v>
      </c>
      <c r="F254" s="191">
        <v>13</v>
      </c>
      <c r="G254" s="192">
        <f t="shared" si="8"/>
        <v>188.76</v>
      </c>
      <c r="H254" s="191">
        <v>11</v>
      </c>
      <c r="I254" s="192">
        <f t="shared" si="7"/>
        <v>159.72</v>
      </c>
    </row>
    <row r="255" spans="1:9" s="42" customFormat="1" ht="13.5" thickBot="1" x14ac:dyDescent="0.25">
      <c r="A255" s="38">
        <v>44273</v>
      </c>
      <c r="B255" s="39" t="s">
        <v>29</v>
      </c>
      <c r="C255" s="46" t="s">
        <v>503</v>
      </c>
      <c r="D255" s="41" t="s">
        <v>513</v>
      </c>
      <c r="E255" s="190">
        <v>134</v>
      </c>
      <c r="F255" s="194">
        <v>1</v>
      </c>
      <c r="G255" s="195">
        <f t="shared" si="8"/>
        <v>134</v>
      </c>
      <c r="H255" s="194">
        <v>1</v>
      </c>
      <c r="I255" s="192">
        <f t="shared" si="7"/>
        <v>134</v>
      </c>
    </row>
    <row r="256" spans="1:9" s="42" customFormat="1" ht="12.75" x14ac:dyDescent="0.2">
      <c r="A256" s="38">
        <v>44364</v>
      </c>
      <c r="B256" s="39" t="s">
        <v>29</v>
      </c>
      <c r="C256" s="47" t="s">
        <v>505</v>
      </c>
      <c r="D256" s="41" t="s">
        <v>293</v>
      </c>
      <c r="E256" s="190">
        <v>290</v>
      </c>
      <c r="F256" s="196">
        <v>8</v>
      </c>
      <c r="G256" s="197">
        <f t="shared" si="8"/>
        <v>2320</v>
      </c>
      <c r="H256" s="196">
        <v>5</v>
      </c>
      <c r="I256" s="192">
        <f t="shared" si="7"/>
        <v>1450</v>
      </c>
    </row>
    <row r="257" spans="1:9" s="42" customFormat="1" ht="12.75" x14ac:dyDescent="0.2">
      <c r="A257" s="38">
        <v>44281</v>
      </c>
      <c r="B257" s="39" t="s">
        <v>64</v>
      </c>
      <c r="C257" s="40" t="s">
        <v>506</v>
      </c>
      <c r="D257" s="41" t="s">
        <v>516</v>
      </c>
      <c r="E257" s="190">
        <v>231.4</v>
      </c>
      <c r="F257" s="191">
        <v>0</v>
      </c>
      <c r="G257" s="192">
        <f t="shared" si="8"/>
        <v>0</v>
      </c>
      <c r="H257" s="191">
        <v>0</v>
      </c>
      <c r="I257" s="192">
        <f t="shared" si="7"/>
        <v>0</v>
      </c>
    </row>
    <row r="258" spans="1:9" s="42" customFormat="1" ht="12.75" x14ac:dyDescent="0.2">
      <c r="A258" s="38">
        <v>44281</v>
      </c>
      <c r="B258" s="39" t="s">
        <v>64</v>
      </c>
      <c r="C258" s="40" t="s">
        <v>507</v>
      </c>
      <c r="D258" s="41" t="s">
        <v>518</v>
      </c>
      <c r="E258" s="190">
        <v>689</v>
      </c>
      <c r="F258" s="191">
        <v>1</v>
      </c>
      <c r="G258" s="192">
        <f t="shared" si="8"/>
        <v>689</v>
      </c>
      <c r="H258" s="191">
        <v>1</v>
      </c>
      <c r="I258" s="192">
        <f t="shared" si="7"/>
        <v>689</v>
      </c>
    </row>
    <row r="259" spans="1:9" s="42" customFormat="1" ht="12.75" x14ac:dyDescent="0.2">
      <c r="A259" s="38">
        <v>44281</v>
      </c>
      <c r="B259" s="39" t="s">
        <v>64</v>
      </c>
      <c r="C259" s="40" t="s">
        <v>509</v>
      </c>
      <c r="D259" s="41" t="s">
        <v>264</v>
      </c>
      <c r="E259" s="190">
        <v>4856</v>
      </c>
      <c r="F259" s="191">
        <v>1</v>
      </c>
      <c r="G259" s="192">
        <f t="shared" si="8"/>
        <v>4856</v>
      </c>
      <c r="H259" s="191">
        <v>1</v>
      </c>
      <c r="I259" s="192">
        <f t="shared" si="7"/>
        <v>4856</v>
      </c>
    </row>
    <row r="260" spans="1:9" s="42" customFormat="1" ht="12.75" x14ac:dyDescent="0.2">
      <c r="A260" s="38">
        <v>44396</v>
      </c>
      <c r="B260" s="39" t="s">
        <v>64</v>
      </c>
      <c r="C260" s="40" t="s">
        <v>510</v>
      </c>
      <c r="D260" s="41" t="s">
        <v>521</v>
      </c>
      <c r="E260" s="190">
        <v>1948</v>
      </c>
      <c r="F260" s="191">
        <v>5</v>
      </c>
      <c r="G260" s="192">
        <f t="shared" si="8"/>
        <v>9740</v>
      </c>
      <c r="H260" s="191">
        <v>4</v>
      </c>
      <c r="I260" s="192">
        <f t="shared" si="7"/>
        <v>7792</v>
      </c>
    </row>
    <row r="261" spans="1:9" s="42" customFormat="1" ht="12.75" x14ac:dyDescent="0.2">
      <c r="A261" s="38">
        <v>44364</v>
      </c>
      <c r="B261" s="39" t="s">
        <v>69</v>
      </c>
      <c r="C261" s="40" t="s">
        <v>511</v>
      </c>
      <c r="D261" s="41" t="s">
        <v>271</v>
      </c>
      <c r="E261" s="190">
        <v>5.17</v>
      </c>
      <c r="F261" s="191">
        <v>144</v>
      </c>
      <c r="G261" s="192">
        <f t="shared" si="8"/>
        <v>744.48</v>
      </c>
      <c r="H261" s="191">
        <v>144</v>
      </c>
      <c r="I261" s="192">
        <f t="shared" si="7"/>
        <v>744.48</v>
      </c>
    </row>
    <row r="262" spans="1:9" s="42" customFormat="1" ht="12.75" x14ac:dyDescent="0.2">
      <c r="A262" s="38">
        <v>44364</v>
      </c>
      <c r="B262" s="39" t="s">
        <v>69</v>
      </c>
      <c r="C262" s="40" t="s">
        <v>512</v>
      </c>
      <c r="D262" s="41" t="s">
        <v>128</v>
      </c>
      <c r="E262" s="190">
        <v>20</v>
      </c>
      <c r="F262" s="191">
        <v>2</v>
      </c>
      <c r="G262" s="192">
        <f t="shared" si="8"/>
        <v>40</v>
      </c>
      <c r="H262" s="191">
        <v>2</v>
      </c>
      <c r="I262" s="192">
        <f t="shared" si="7"/>
        <v>40</v>
      </c>
    </row>
    <row r="263" spans="1:9" s="42" customFormat="1" ht="12.75" x14ac:dyDescent="0.2">
      <c r="A263" s="38">
        <v>44364</v>
      </c>
      <c r="B263" s="39" t="s">
        <v>69</v>
      </c>
      <c r="C263" s="40" t="s">
        <v>514</v>
      </c>
      <c r="D263" s="41" t="s">
        <v>129</v>
      </c>
      <c r="E263" s="190">
        <v>30</v>
      </c>
      <c r="F263" s="191">
        <v>2</v>
      </c>
      <c r="G263" s="192">
        <f t="shared" si="8"/>
        <v>60</v>
      </c>
      <c r="H263" s="191">
        <v>2</v>
      </c>
      <c r="I263" s="192">
        <f t="shared" si="7"/>
        <v>60</v>
      </c>
    </row>
    <row r="264" spans="1:9" s="42" customFormat="1" ht="12.75" x14ac:dyDescent="0.2">
      <c r="A264" s="38">
        <v>44364</v>
      </c>
      <c r="B264" s="39" t="s">
        <v>29</v>
      </c>
      <c r="C264" s="40" t="s">
        <v>515</v>
      </c>
      <c r="D264" s="41" t="s">
        <v>229</v>
      </c>
      <c r="E264" s="190">
        <v>200</v>
      </c>
      <c r="F264" s="191">
        <v>6</v>
      </c>
      <c r="G264" s="192">
        <f t="shared" si="8"/>
        <v>1200</v>
      </c>
      <c r="H264" s="191">
        <v>4</v>
      </c>
      <c r="I264" s="192">
        <f t="shared" si="7"/>
        <v>800</v>
      </c>
    </row>
    <row r="265" spans="1:9" s="42" customFormat="1" ht="12.75" x14ac:dyDescent="0.2">
      <c r="A265" s="38">
        <v>44364</v>
      </c>
      <c r="B265" s="39" t="s">
        <v>29</v>
      </c>
      <c r="C265" s="40" t="s">
        <v>517</v>
      </c>
      <c r="D265" s="41" t="s">
        <v>230</v>
      </c>
      <c r="E265" s="190">
        <v>209</v>
      </c>
      <c r="F265" s="191">
        <v>12</v>
      </c>
      <c r="G265" s="192">
        <f t="shared" si="8"/>
        <v>2508</v>
      </c>
      <c r="H265" s="191">
        <v>5</v>
      </c>
      <c r="I265" s="192">
        <f t="shared" si="7"/>
        <v>1045</v>
      </c>
    </row>
    <row r="266" spans="1:9" s="42" customFormat="1" ht="12.75" x14ac:dyDescent="0.2">
      <c r="A266" s="38">
        <v>44364</v>
      </c>
      <c r="B266" s="39" t="s">
        <v>29</v>
      </c>
      <c r="C266" s="40" t="s">
        <v>519</v>
      </c>
      <c r="D266" s="41" t="s">
        <v>380</v>
      </c>
      <c r="E266" s="190">
        <v>71</v>
      </c>
      <c r="F266" s="191">
        <v>24</v>
      </c>
      <c r="G266" s="192">
        <f t="shared" si="8"/>
        <v>1704</v>
      </c>
      <c r="H266" s="191">
        <v>24</v>
      </c>
      <c r="I266" s="192">
        <f t="shared" si="7"/>
        <v>1704</v>
      </c>
    </row>
    <row r="267" spans="1:9" s="42" customFormat="1" ht="12.75" x14ac:dyDescent="0.2">
      <c r="A267" s="38">
        <v>44364</v>
      </c>
      <c r="B267" s="39" t="s">
        <v>69</v>
      </c>
      <c r="C267" s="40" t="s">
        <v>520</v>
      </c>
      <c r="D267" s="41" t="s">
        <v>307</v>
      </c>
      <c r="E267" s="190">
        <v>18</v>
      </c>
      <c r="F267" s="191">
        <v>360</v>
      </c>
      <c r="G267" s="192">
        <f t="shared" si="8"/>
        <v>6480</v>
      </c>
      <c r="H267" s="191">
        <v>360</v>
      </c>
      <c r="I267" s="192">
        <f t="shared" si="7"/>
        <v>6480</v>
      </c>
    </row>
    <row r="268" spans="1:9" ht="16.5" thickBot="1" x14ac:dyDescent="0.3">
      <c r="A268" s="233" t="s">
        <v>522</v>
      </c>
      <c r="B268" s="234"/>
      <c r="C268" s="234"/>
      <c r="D268" s="234"/>
      <c r="E268" s="235"/>
      <c r="F268" s="57"/>
      <c r="G268" s="58">
        <f>SUM(G13:G267)</f>
        <v>269446.09812583367</v>
      </c>
      <c r="H268" s="58"/>
      <c r="I268" s="58">
        <f>SUM(I13:I267)</f>
        <v>230021.89225920028</v>
      </c>
    </row>
    <row r="269" spans="1:9" x14ac:dyDescent="0.25">
      <c r="A269" s="59"/>
      <c r="B269" s="59"/>
      <c r="C269" s="60"/>
      <c r="D269" s="59"/>
      <c r="E269" s="59"/>
      <c r="F269" s="59"/>
      <c r="G269" s="59"/>
      <c r="H269" s="59"/>
      <c r="I269" s="59"/>
    </row>
    <row r="270" spans="1:9" x14ac:dyDescent="0.25">
      <c r="A270" s="59"/>
      <c r="B270" s="59"/>
      <c r="C270" s="60"/>
      <c r="D270" s="59"/>
      <c r="E270" s="59"/>
      <c r="F270" s="59"/>
      <c r="G270" s="59"/>
      <c r="H270" s="59"/>
      <c r="I270" s="59"/>
    </row>
    <row r="271" spans="1:9" x14ac:dyDescent="0.25">
      <c r="A271" s="59"/>
      <c r="B271" s="59"/>
      <c r="C271" s="60"/>
      <c r="D271" s="59"/>
      <c r="E271" s="59"/>
      <c r="F271" s="59"/>
      <c r="G271" s="59"/>
      <c r="H271" s="59"/>
      <c r="I271" s="59"/>
    </row>
    <row r="272" spans="1:9" x14ac:dyDescent="0.25">
      <c r="A272" s="59"/>
      <c r="B272" s="59"/>
      <c r="C272" s="60"/>
      <c r="D272" s="59"/>
      <c r="E272" s="59"/>
      <c r="F272" s="59"/>
      <c r="G272" s="59"/>
      <c r="H272" s="59"/>
      <c r="I272" s="59"/>
    </row>
    <row r="273" spans="1:9" ht="23.25" x14ac:dyDescent="0.35">
      <c r="A273" s="59"/>
      <c r="B273" s="59"/>
      <c r="C273" s="60"/>
      <c r="D273" s="238" t="s">
        <v>682</v>
      </c>
      <c r="E273" s="238"/>
      <c r="F273" s="238"/>
      <c r="G273" s="59"/>
      <c r="H273" s="59"/>
      <c r="I273" s="59"/>
    </row>
    <row r="274" spans="1:9" ht="23.25" x14ac:dyDescent="0.35">
      <c r="A274" s="61"/>
      <c r="B274" s="61"/>
      <c r="C274" s="62"/>
      <c r="D274" s="239" t="s">
        <v>684</v>
      </c>
      <c r="E274" s="239"/>
      <c r="F274" s="239"/>
      <c r="G274" s="61"/>
      <c r="H274" s="61"/>
      <c r="I274" s="61"/>
    </row>
    <row r="275" spans="1:9" ht="19.5" x14ac:dyDescent="0.3">
      <c r="D275" s="218" t="s">
        <v>683</v>
      </c>
      <c r="E275" s="220"/>
      <c r="F275" s="221"/>
    </row>
    <row r="276" spans="1:9" ht="19.5" x14ac:dyDescent="0.3">
      <c r="A276" s="64"/>
      <c r="B276" s="64"/>
      <c r="C276" s="200"/>
      <c r="D276" s="201"/>
      <c r="E276" s="179"/>
      <c r="F276" s="64"/>
      <c r="G276" s="64"/>
      <c r="H276" s="64"/>
      <c r="I276" s="64"/>
    </row>
    <row r="277" spans="1:9" ht="19.5" x14ac:dyDescent="0.3">
      <c r="A277" s="236" t="s">
        <v>604</v>
      </c>
      <c r="B277" s="236"/>
      <c r="C277" s="236"/>
      <c r="D277" s="64"/>
      <c r="E277" s="237" t="s">
        <v>605</v>
      </c>
      <c r="F277" s="237"/>
      <c r="G277" s="237"/>
      <c r="H277" s="202"/>
    </row>
    <row r="278" spans="1:9" ht="19.5" x14ac:dyDescent="0.3">
      <c r="A278" s="227" t="s">
        <v>606</v>
      </c>
      <c r="B278" s="227"/>
      <c r="C278" s="227"/>
      <c r="D278" s="64"/>
      <c r="E278" s="228" t="s">
        <v>607</v>
      </c>
      <c r="F278" s="228"/>
      <c r="G278" s="228"/>
      <c r="H278" s="180"/>
    </row>
    <row r="279" spans="1:9" ht="19.5" x14ac:dyDescent="0.3">
      <c r="A279" s="227" t="s">
        <v>608</v>
      </c>
      <c r="B279" s="227"/>
      <c r="C279" s="227"/>
      <c r="D279" s="64"/>
      <c r="E279" s="228" t="s">
        <v>609</v>
      </c>
      <c r="F279" s="228"/>
      <c r="G279" s="228"/>
      <c r="H279" s="180"/>
    </row>
  </sheetData>
  <mergeCells count="13">
    <mergeCell ref="A278:C278"/>
    <mergeCell ref="E278:G278"/>
    <mergeCell ref="A279:C279"/>
    <mergeCell ref="E279:G279"/>
    <mergeCell ref="A7:I7"/>
    <mergeCell ref="A8:G8"/>
    <mergeCell ref="A9:I9"/>
    <mergeCell ref="A10:I10"/>
    <mergeCell ref="A268:E268"/>
    <mergeCell ref="A277:C277"/>
    <mergeCell ref="E277:G277"/>
    <mergeCell ref="D273:F273"/>
    <mergeCell ref="D274:F274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rowBreaks count="3" manualBreakCount="3">
    <brk id="77" max="8" man="1"/>
    <brk id="161" max="8" man="1"/>
    <brk id="2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5ABE-4BB6-4E4A-BAB0-66664847959D}">
  <sheetPr>
    <pageSetUpPr fitToPage="1"/>
  </sheetPr>
  <dimension ref="B1:K88"/>
  <sheetViews>
    <sheetView topLeftCell="C62" zoomScaleNormal="100" zoomScaleSheetLayoutView="100" workbookViewId="0">
      <selection activeCell="E93" sqref="E9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46"/>
      <c r="C2" s="246"/>
      <c r="D2" s="246"/>
      <c r="E2" s="246"/>
      <c r="F2" s="246"/>
      <c r="G2" s="246"/>
      <c r="H2" s="246"/>
    </row>
    <row r="3" spans="2:11" ht="15" customHeight="1" x14ac:dyDescent="0.25">
      <c r="B3" s="246"/>
      <c r="C3" s="246"/>
      <c r="D3" s="246"/>
      <c r="E3" s="246"/>
      <c r="F3" s="246"/>
      <c r="G3" s="246"/>
      <c r="H3" s="246"/>
    </row>
    <row r="4" spans="2:11" ht="34.5" customHeight="1" x14ac:dyDescent="0.25">
      <c r="B4" s="247"/>
      <c r="C4" s="247"/>
      <c r="D4" s="247"/>
      <c r="E4" s="247"/>
      <c r="F4" s="247"/>
      <c r="G4" s="247"/>
      <c r="H4" s="247"/>
    </row>
    <row r="5" spans="2:11" ht="9.75" customHeight="1" x14ac:dyDescent="0.25">
      <c r="B5" s="30"/>
      <c r="C5" s="30"/>
      <c r="D5" s="30"/>
      <c r="E5" s="30"/>
      <c r="F5" s="30"/>
      <c r="G5" s="30"/>
      <c r="H5" s="30"/>
    </row>
    <row r="6" spans="2:11" ht="24" customHeight="1" x14ac:dyDescent="0.25">
      <c r="B6" s="246" t="s">
        <v>17</v>
      </c>
      <c r="C6" s="246"/>
      <c r="D6" s="246"/>
      <c r="E6" s="246"/>
      <c r="F6" s="246"/>
      <c r="G6" s="246"/>
      <c r="H6" s="246"/>
    </row>
    <row r="7" spans="2:11" ht="28.5" customHeight="1" x14ac:dyDescent="0.25">
      <c r="B7" s="246"/>
      <c r="C7" s="246"/>
      <c r="D7" s="246"/>
      <c r="E7" s="246"/>
      <c r="F7" s="246"/>
      <c r="G7" s="246"/>
      <c r="H7" s="246"/>
    </row>
    <row r="8" spans="2:11" ht="20.25" x14ac:dyDescent="0.25">
      <c r="B8" s="185"/>
      <c r="C8" s="185"/>
      <c r="D8" s="185"/>
      <c r="E8" s="29" t="s">
        <v>16</v>
      </c>
      <c r="F8" s="185"/>
      <c r="G8" s="185"/>
      <c r="H8" s="185"/>
      <c r="I8" s="28"/>
      <c r="J8" s="28"/>
      <c r="K8" s="28"/>
    </row>
    <row r="9" spans="2:11" ht="20.25" x14ac:dyDescent="0.25">
      <c r="B9" s="248" t="s">
        <v>15</v>
      </c>
      <c r="C9" s="248"/>
      <c r="D9" s="248"/>
      <c r="E9" s="248"/>
      <c r="F9" s="248"/>
      <c r="G9" s="248"/>
      <c r="H9" s="248"/>
    </row>
    <row r="10" spans="2:11" ht="18" x14ac:dyDescent="0.25">
      <c r="B10" s="245" t="s">
        <v>611</v>
      </c>
      <c r="C10" s="245"/>
      <c r="D10" s="245"/>
      <c r="E10" s="245"/>
      <c r="F10" s="245"/>
      <c r="G10" s="245"/>
      <c r="H10" s="245"/>
    </row>
    <row r="11" spans="2:11" ht="26.25" customHeight="1" thickBot="1" x14ac:dyDescent="0.3">
      <c r="B11" s="245" t="s">
        <v>14</v>
      </c>
      <c r="C11" s="245"/>
      <c r="D11" s="245"/>
      <c r="E11" s="245"/>
      <c r="F11" s="245"/>
      <c r="G11" s="245"/>
      <c r="H11" s="245"/>
    </row>
    <row r="12" spans="2:11" ht="30" customHeight="1" thickBot="1" x14ac:dyDescent="0.3">
      <c r="B12" s="243"/>
      <c r="C12" s="244" t="s">
        <v>13</v>
      </c>
      <c r="D12" s="244"/>
      <c r="E12" s="244"/>
      <c r="F12" s="244"/>
      <c r="G12" s="244"/>
      <c r="H12" s="244"/>
    </row>
    <row r="13" spans="2:11" ht="17.25" thickBot="1" x14ac:dyDescent="0.3">
      <c r="B13" s="243"/>
      <c r="C13" s="243"/>
      <c r="D13" s="243"/>
      <c r="E13" s="27"/>
      <c r="F13" s="243" t="s">
        <v>12</v>
      </c>
      <c r="G13" s="243"/>
      <c r="H13" s="243"/>
    </row>
    <row r="14" spans="2:11" ht="39.75" customHeight="1" thickBot="1" x14ac:dyDescent="0.3">
      <c r="B14" s="243"/>
      <c r="C14" s="26" t="s">
        <v>11</v>
      </c>
      <c r="D14" s="184" t="s">
        <v>10</v>
      </c>
      <c r="E14" s="184" t="s">
        <v>9</v>
      </c>
      <c r="F14" s="184" t="s">
        <v>8</v>
      </c>
      <c r="G14" s="184" t="s">
        <v>7</v>
      </c>
      <c r="H14" s="184" t="s">
        <v>6</v>
      </c>
    </row>
    <row r="15" spans="2:11" ht="24.95" customHeight="1" thickBot="1" x14ac:dyDescent="0.3">
      <c r="B15" s="19"/>
      <c r="C15" s="13"/>
      <c r="D15" s="17"/>
      <c r="E15" s="25" t="s">
        <v>5</v>
      </c>
      <c r="F15" s="24"/>
      <c r="G15" s="24"/>
      <c r="H15" s="9">
        <f>+'[1]INGRESOS Y EGRESOS JULIO'!H80</f>
        <v>2693418.4700000007</v>
      </c>
    </row>
    <row r="16" spans="2:11" ht="24.95" customHeight="1" thickBot="1" x14ac:dyDescent="0.3">
      <c r="B16" s="19"/>
      <c r="C16" s="13">
        <v>44410</v>
      </c>
      <c r="D16" s="17">
        <v>4372</v>
      </c>
      <c r="E16" s="17" t="s">
        <v>612</v>
      </c>
      <c r="F16" s="23"/>
      <c r="G16" s="22">
        <v>35000</v>
      </c>
      <c r="H16" s="15">
        <f>H15+F16-G16</f>
        <v>2658418.4700000007</v>
      </c>
    </row>
    <row r="17" spans="2:10" ht="24.95" customHeight="1" thickBot="1" x14ac:dyDescent="0.3">
      <c r="B17" s="19"/>
      <c r="C17" s="13">
        <v>44411</v>
      </c>
      <c r="D17" s="18"/>
      <c r="E17" s="17" t="s">
        <v>613</v>
      </c>
      <c r="F17" s="16">
        <v>5000</v>
      </c>
      <c r="G17" s="16"/>
      <c r="H17" s="15">
        <f t="shared" ref="H17:H75" si="0">H16+F17-G17</f>
        <v>2663418.4700000007</v>
      </c>
    </row>
    <row r="18" spans="2:10" ht="24.95" customHeight="1" thickBot="1" x14ac:dyDescent="0.3">
      <c r="B18" s="19"/>
      <c r="C18" s="13">
        <v>44411</v>
      </c>
      <c r="D18" s="18"/>
      <c r="E18" s="17" t="s">
        <v>614</v>
      </c>
      <c r="F18" s="16">
        <v>5000</v>
      </c>
      <c r="G18" s="16"/>
      <c r="H18" s="15">
        <f t="shared" si="0"/>
        <v>2668418.4700000007</v>
      </c>
      <c r="J18" s="20"/>
    </row>
    <row r="19" spans="2:10" ht="24.95" customHeight="1" thickBot="1" x14ac:dyDescent="0.3">
      <c r="B19" s="19"/>
      <c r="C19" s="13">
        <v>44411</v>
      </c>
      <c r="D19" s="18"/>
      <c r="E19" s="17" t="s">
        <v>615</v>
      </c>
      <c r="F19" s="21">
        <v>5000</v>
      </c>
      <c r="G19" s="21"/>
      <c r="H19" s="15">
        <f t="shared" si="0"/>
        <v>2673418.4700000007</v>
      </c>
    </row>
    <row r="20" spans="2:10" ht="24.95" customHeight="1" thickBot="1" x14ac:dyDescent="0.3">
      <c r="B20" s="19"/>
      <c r="C20" s="13">
        <v>44411</v>
      </c>
      <c r="D20" s="18"/>
      <c r="E20" s="17" t="s">
        <v>616</v>
      </c>
      <c r="F20" s="21">
        <v>5000</v>
      </c>
      <c r="G20" s="16"/>
      <c r="H20" s="15">
        <f t="shared" si="0"/>
        <v>2678418.4700000007</v>
      </c>
    </row>
    <row r="21" spans="2:10" ht="24.95" customHeight="1" thickBot="1" x14ac:dyDescent="0.3">
      <c r="B21" s="19"/>
      <c r="C21" s="13">
        <v>44412</v>
      </c>
      <c r="D21" s="18"/>
      <c r="E21" s="17" t="s">
        <v>617</v>
      </c>
      <c r="F21" s="21">
        <v>5000</v>
      </c>
      <c r="G21" s="16"/>
      <c r="H21" s="15">
        <f t="shared" si="0"/>
        <v>2683418.4700000007</v>
      </c>
    </row>
    <row r="22" spans="2:10" ht="24.95" customHeight="1" thickBot="1" x14ac:dyDescent="0.3">
      <c r="B22" s="19"/>
      <c r="C22" s="13">
        <v>44412</v>
      </c>
      <c r="D22" s="18"/>
      <c r="E22" s="17" t="s">
        <v>618</v>
      </c>
      <c r="F22" s="21">
        <v>8000</v>
      </c>
      <c r="G22" s="16"/>
      <c r="H22" s="15">
        <f t="shared" si="0"/>
        <v>2691418.4700000007</v>
      </c>
    </row>
    <row r="23" spans="2:10" ht="24.95" customHeight="1" thickBot="1" x14ac:dyDescent="0.3">
      <c r="B23" s="19"/>
      <c r="C23" s="13">
        <v>44412</v>
      </c>
      <c r="D23" s="18"/>
      <c r="E23" s="17" t="s">
        <v>619</v>
      </c>
      <c r="F23" s="21">
        <v>5000</v>
      </c>
      <c r="G23" s="16"/>
      <c r="H23" s="15">
        <f t="shared" si="0"/>
        <v>2696418.4700000007</v>
      </c>
    </row>
    <row r="24" spans="2:10" ht="24.95" customHeight="1" thickBot="1" x14ac:dyDescent="0.3">
      <c r="B24" s="19"/>
      <c r="C24" s="13">
        <v>44417</v>
      </c>
      <c r="D24" s="18"/>
      <c r="E24" s="17" t="s">
        <v>620</v>
      </c>
      <c r="F24" s="21">
        <v>50000</v>
      </c>
      <c r="G24" s="16"/>
      <c r="H24" s="15">
        <f t="shared" si="0"/>
        <v>2746418.4700000007</v>
      </c>
    </row>
    <row r="25" spans="2:10" ht="24.95" customHeight="1" thickBot="1" x14ac:dyDescent="0.3">
      <c r="B25" s="19"/>
      <c r="C25" s="13">
        <v>44417</v>
      </c>
      <c r="D25" s="18"/>
      <c r="E25" s="17" t="s">
        <v>621</v>
      </c>
      <c r="F25" s="21"/>
      <c r="G25" s="16">
        <v>6900</v>
      </c>
      <c r="H25" s="15">
        <f t="shared" si="0"/>
        <v>2739518.4700000007</v>
      </c>
    </row>
    <row r="26" spans="2:10" ht="24.95" customHeight="1" thickBot="1" x14ac:dyDescent="0.3">
      <c r="B26" s="19"/>
      <c r="C26" s="13">
        <v>44417</v>
      </c>
      <c r="D26" s="18"/>
      <c r="E26" s="17" t="s">
        <v>622</v>
      </c>
      <c r="F26" s="21"/>
      <c r="G26" s="16">
        <v>4960</v>
      </c>
      <c r="H26" s="15">
        <f t="shared" si="0"/>
        <v>2734558.4700000007</v>
      </c>
    </row>
    <row r="27" spans="2:10" ht="24.95" customHeight="1" thickBot="1" x14ac:dyDescent="0.3">
      <c r="B27" s="19"/>
      <c r="C27" s="13">
        <v>44417</v>
      </c>
      <c r="D27" s="18"/>
      <c r="E27" s="17" t="s">
        <v>623</v>
      </c>
      <c r="F27" s="21"/>
      <c r="G27" s="16"/>
      <c r="H27" s="15">
        <f t="shared" si="0"/>
        <v>2734558.4700000007</v>
      </c>
    </row>
    <row r="28" spans="2:10" ht="24.95" customHeight="1" thickBot="1" x14ac:dyDescent="0.3">
      <c r="B28" s="19"/>
      <c r="C28" s="13">
        <v>44417</v>
      </c>
      <c r="D28" s="18"/>
      <c r="E28" s="17" t="s">
        <v>624</v>
      </c>
      <c r="F28" s="21">
        <v>5000</v>
      </c>
      <c r="G28" s="16"/>
      <c r="H28" s="15">
        <f t="shared" si="0"/>
        <v>2739558.4700000007</v>
      </c>
    </row>
    <row r="29" spans="2:10" ht="24.95" customHeight="1" thickBot="1" x14ac:dyDescent="0.3">
      <c r="B29" s="19"/>
      <c r="C29" s="13">
        <v>44418</v>
      </c>
      <c r="D29" s="18"/>
      <c r="E29" s="17" t="s">
        <v>625</v>
      </c>
      <c r="F29" s="21">
        <v>8000</v>
      </c>
      <c r="G29" s="16"/>
      <c r="H29" s="15">
        <f t="shared" si="0"/>
        <v>2747558.4700000007</v>
      </c>
    </row>
    <row r="30" spans="2:10" ht="24.95" customHeight="1" thickBot="1" x14ac:dyDescent="0.3">
      <c r="B30" s="19"/>
      <c r="C30" s="13">
        <v>44418</v>
      </c>
      <c r="D30" s="18"/>
      <c r="E30" s="17" t="s">
        <v>626</v>
      </c>
      <c r="F30" s="21">
        <v>30000</v>
      </c>
      <c r="G30" s="16"/>
      <c r="H30" s="15">
        <f t="shared" si="0"/>
        <v>2777558.4700000007</v>
      </c>
    </row>
    <row r="31" spans="2:10" ht="24.95" customHeight="1" thickBot="1" x14ac:dyDescent="0.3">
      <c r="B31" s="19"/>
      <c r="C31" s="13">
        <v>44418</v>
      </c>
      <c r="D31" s="18"/>
      <c r="E31" s="17" t="s">
        <v>627</v>
      </c>
      <c r="F31" s="21">
        <v>5000</v>
      </c>
      <c r="G31" s="16"/>
      <c r="H31" s="15">
        <f t="shared" si="0"/>
        <v>2782558.4700000007</v>
      </c>
    </row>
    <row r="32" spans="2:10" ht="24.95" customHeight="1" thickBot="1" x14ac:dyDescent="0.3">
      <c r="B32" s="19"/>
      <c r="C32" s="13">
        <v>44418</v>
      </c>
      <c r="D32" s="18"/>
      <c r="E32" s="17" t="s">
        <v>628</v>
      </c>
      <c r="F32" s="21">
        <v>5000</v>
      </c>
      <c r="G32" s="16"/>
      <c r="H32" s="15">
        <f t="shared" si="0"/>
        <v>2787558.4700000007</v>
      </c>
    </row>
    <row r="33" spans="2:10" ht="24.95" customHeight="1" thickBot="1" x14ac:dyDescent="0.3">
      <c r="B33" s="19"/>
      <c r="C33" s="13">
        <v>44418</v>
      </c>
      <c r="D33" s="18"/>
      <c r="E33" s="17" t="s">
        <v>629</v>
      </c>
      <c r="F33" s="21"/>
      <c r="G33" s="16">
        <v>8136</v>
      </c>
      <c r="H33" s="15">
        <f t="shared" si="0"/>
        <v>2779422.4700000007</v>
      </c>
    </row>
    <row r="34" spans="2:10" ht="24.95" customHeight="1" thickBot="1" x14ac:dyDescent="0.3">
      <c r="B34" s="19"/>
      <c r="C34" s="13">
        <v>44418</v>
      </c>
      <c r="D34" s="18"/>
      <c r="E34" s="17" t="s">
        <v>630</v>
      </c>
      <c r="F34" s="16"/>
      <c r="G34" s="16">
        <v>12995</v>
      </c>
      <c r="H34" s="15">
        <f t="shared" si="0"/>
        <v>2766427.4700000007</v>
      </c>
    </row>
    <row r="35" spans="2:10" ht="24.95" customHeight="1" thickBot="1" x14ac:dyDescent="0.3">
      <c r="B35" s="19"/>
      <c r="C35" s="13">
        <v>44419</v>
      </c>
      <c r="D35" s="18"/>
      <c r="E35" s="17" t="s">
        <v>631</v>
      </c>
      <c r="F35" s="16"/>
      <c r="G35" s="16"/>
      <c r="H35" s="15">
        <f t="shared" si="0"/>
        <v>2766427.4700000007</v>
      </c>
    </row>
    <row r="36" spans="2:10" ht="24.95" customHeight="1" thickBot="1" x14ac:dyDescent="0.3">
      <c r="B36" s="19"/>
      <c r="C36" s="13">
        <v>44419</v>
      </c>
      <c r="D36" s="18"/>
      <c r="E36" s="17" t="s">
        <v>632</v>
      </c>
      <c r="F36" s="16">
        <v>8000</v>
      </c>
      <c r="G36" s="16"/>
      <c r="H36" s="15">
        <f t="shared" si="0"/>
        <v>2774427.4700000007</v>
      </c>
    </row>
    <row r="37" spans="2:10" ht="24.95" customHeight="1" thickBot="1" x14ac:dyDescent="0.3">
      <c r="B37" s="19"/>
      <c r="C37" s="13">
        <v>44419</v>
      </c>
      <c r="D37" s="18"/>
      <c r="E37" s="17" t="s">
        <v>633</v>
      </c>
      <c r="F37" s="16">
        <v>5000</v>
      </c>
      <c r="G37" s="21"/>
      <c r="H37" s="15">
        <f t="shared" si="0"/>
        <v>2779427.4700000007</v>
      </c>
    </row>
    <row r="38" spans="2:10" ht="24.95" customHeight="1" thickBot="1" x14ac:dyDescent="0.3">
      <c r="B38" s="19"/>
      <c r="C38" s="13">
        <v>44419</v>
      </c>
      <c r="D38" s="18"/>
      <c r="E38" s="17" t="s">
        <v>634</v>
      </c>
      <c r="F38" s="16"/>
      <c r="G38" s="21">
        <v>22500</v>
      </c>
      <c r="H38" s="15">
        <f t="shared" si="0"/>
        <v>2756927.4700000007</v>
      </c>
    </row>
    <row r="39" spans="2:10" ht="24.95" customHeight="1" thickBot="1" x14ac:dyDescent="0.3">
      <c r="B39" s="19"/>
      <c r="C39" s="13">
        <v>44419</v>
      </c>
      <c r="D39" s="18"/>
      <c r="E39" s="17" t="s">
        <v>635</v>
      </c>
      <c r="F39" s="16"/>
      <c r="G39" s="21">
        <v>5191.5200000000004</v>
      </c>
      <c r="H39" s="15">
        <f t="shared" si="0"/>
        <v>2751735.9500000007</v>
      </c>
    </row>
    <row r="40" spans="2:10" ht="24.95" customHeight="1" thickBot="1" x14ac:dyDescent="0.3">
      <c r="B40" s="19"/>
      <c r="C40" s="13">
        <v>44425</v>
      </c>
      <c r="D40" s="18"/>
      <c r="E40" s="17" t="s">
        <v>636</v>
      </c>
      <c r="F40" s="16"/>
      <c r="G40" s="16">
        <v>1700</v>
      </c>
      <c r="H40" s="15">
        <f t="shared" si="0"/>
        <v>2750035.9500000007</v>
      </c>
    </row>
    <row r="41" spans="2:10" ht="24.95" customHeight="1" thickBot="1" x14ac:dyDescent="0.3">
      <c r="B41" s="19"/>
      <c r="C41" s="13">
        <v>44425</v>
      </c>
      <c r="D41" s="18"/>
      <c r="E41" s="17" t="s">
        <v>637</v>
      </c>
      <c r="F41" s="16"/>
      <c r="G41" s="16">
        <v>20000</v>
      </c>
      <c r="H41" s="15">
        <f t="shared" si="0"/>
        <v>2730035.9500000007</v>
      </c>
    </row>
    <row r="42" spans="2:10" ht="24.95" customHeight="1" thickBot="1" x14ac:dyDescent="0.3">
      <c r="B42" s="19"/>
      <c r="C42" s="13">
        <v>44425</v>
      </c>
      <c r="D42" s="18"/>
      <c r="E42" s="17" t="s">
        <v>638</v>
      </c>
      <c r="F42" s="16">
        <v>8000</v>
      </c>
      <c r="G42" s="16"/>
      <c r="H42" s="15">
        <f t="shared" si="0"/>
        <v>2738035.9500000007</v>
      </c>
    </row>
    <row r="43" spans="2:10" ht="24.95" customHeight="1" thickBot="1" x14ac:dyDescent="0.3">
      <c r="B43" s="19"/>
      <c r="C43" s="13">
        <v>44425</v>
      </c>
      <c r="D43" s="18"/>
      <c r="E43" s="17" t="s">
        <v>639</v>
      </c>
      <c r="F43" s="16"/>
      <c r="G43" s="21">
        <v>200</v>
      </c>
      <c r="H43" s="15">
        <f t="shared" si="0"/>
        <v>2737835.9500000007</v>
      </c>
    </row>
    <row r="44" spans="2:10" ht="24.95" customHeight="1" thickBot="1" x14ac:dyDescent="0.3">
      <c r="B44" s="19"/>
      <c r="C44" s="13">
        <v>44425</v>
      </c>
      <c r="D44" s="18">
        <v>4373</v>
      </c>
      <c r="E44" s="17" t="s">
        <v>640</v>
      </c>
      <c r="F44" s="16"/>
      <c r="G44" s="16">
        <v>44446.51</v>
      </c>
      <c r="H44" s="15">
        <f t="shared" si="0"/>
        <v>2693389.4400000009</v>
      </c>
    </row>
    <row r="45" spans="2:10" ht="24.95" customHeight="1" thickBot="1" x14ac:dyDescent="0.3">
      <c r="B45" s="19"/>
      <c r="C45" s="13">
        <v>44425</v>
      </c>
      <c r="D45" s="18"/>
      <c r="E45" s="17" t="s">
        <v>641</v>
      </c>
      <c r="F45" s="16"/>
      <c r="G45" s="16"/>
      <c r="H45" s="15">
        <f t="shared" si="0"/>
        <v>2693389.4400000009</v>
      </c>
    </row>
    <row r="46" spans="2:10" ht="24.95" customHeight="1" thickBot="1" x14ac:dyDescent="0.3">
      <c r="B46" s="19"/>
      <c r="C46" s="13">
        <v>44425</v>
      </c>
      <c r="D46" s="18"/>
      <c r="E46" s="17" t="s">
        <v>642</v>
      </c>
      <c r="F46" s="16">
        <v>10000</v>
      </c>
      <c r="G46" s="16"/>
      <c r="H46" s="15">
        <f t="shared" si="0"/>
        <v>2703389.4400000009</v>
      </c>
    </row>
    <row r="47" spans="2:10" ht="24.95" customHeight="1" thickBot="1" x14ac:dyDescent="0.3">
      <c r="B47" s="19"/>
      <c r="C47" s="13">
        <v>44425</v>
      </c>
      <c r="D47" s="18"/>
      <c r="E47" s="17" t="s">
        <v>643</v>
      </c>
      <c r="F47" s="16">
        <v>5000</v>
      </c>
      <c r="G47" s="16"/>
      <c r="H47" s="15">
        <f t="shared" si="0"/>
        <v>2708389.4400000009</v>
      </c>
    </row>
    <row r="48" spans="2:10" ht="24.95" customHeight="1" thickBot="1" x14ac:dyDescent="0.3">
      <c r="B48" s="19"/>
      <c r="C48" s="13">
        <v>44425</v>
      </c>
      <c r="D48" s="18"/>
      <c r="E48" s="17" t="s">
        <v>644</v>
      </c>
      <c r="F48" s="16">
        <v>5000</v>
      </c>
      <c r="G48" s="21"/>
      <c r="H48" s="15">
        <f t="shared" si="0"/>
        <v>2713389.4400000009</v>
      </c>
      <c r="J48" s="20"/>
    </row>
    <row r="49" spans="2:8" ht="24.95" customHeight="1" thickBot="1" x14ac:dyDescent="0.3">
      <c r="B49" s="19"/>
      <c r="C49" s="13">
        <v>44426</v>
      </c>
      <c r="D49" s="18"/>
      <c r="E49" s="17" t="s">
        <v>645</v>
      </c>
      <c r="F49" s="16">
        <v>8000</v>
      </c>
      <c r="G49" s="16"/>
      <c r="H49" s="15">
        <f t="shared" si="0"/>
        <v>2721389.4400000009</v>
      </c>
    </row>
    <row r="50" spans="2:8" ht="24.95" customHeight="1" thickBot="1" x14ac:dyDescent="0.3">
      <c r="B50" s="19"/>
      <c r="C50" s="13">
        <v>44426</v>
      </c>
      <c r="D50" s="18"/>
      <c r="E50" s="17" t="s">
        <v>646</v>
      </c>
      <c r="F50" s="16">
        <v>5000</v>
      </c>
      <c r="G50" s="16"/>
      <c r="H50" s="15">
        <f t="shared" si="0"/>
        <v>2726389.4400000009</v>
      </c>
    </row>
    <row r="51" spans="2:8" ht="24.95" customHeight="1" thickBot="1" x14ac:dyDescent="0.3">
      <c r="B51" s="19"/>
      <c r="C51" s="13">
        <v>44427</v>
      </c>
      <c r="D51" s="18"/>
      <c r="E51" s="17" t="s">
        <v>647</v>
      </c>
      <c r="F51" s="16"/>
      <c r="G51" s="16">
        <v>14109.64</v>
      </c>
      <c r="H51" s="15">
        <f t="shared" si="0"/>
        <v>2712279.8000000007</v>
      </c>
    </row>
    <row r="52" spans="2:8" ht="24.95" customHeight="1" thickBot="1" x14ac:dyDescent="0.3">
      <c r="B52" s="19"/>
      <c r="C52" s="13">
        <v>44428</v>
      </c>
      <c r="D52" s="18"/>
      <c r="E52" s="17" t="s">
        <v>648</v>
      </c>
      <c r="F52" s="16">
        <v>5000</v>
      </c>
      <c r="G52" s="16"/>
      <c r="H52" s="15">
        <f t="shared" si="0"/>
        <v>2717279.8000000007</v>
      </c>
    </row>
    <row r="53" spans="2:8" ht="24.95" customHeight="1" thickBot="1" x14ac:dyDescent="0.3">
      <c r="B53" s="19"/>
      <c r="C53" s="13">
        <v>44428</v>
      </c>
      <c r="D53" s="18"/>
      <c r="E53" s="17" t="s">
        <v>649</v>
      </c>
      <c r="F53" s="16"/>
      <c r="G53" s="16"/>
      <c r="H53" s="15">
        <f t="shared" si="0"/>
        <v>2717279.8000000007</v>
      </c>
    </row>
    <row r="54" spans="2:8" ht="24.95" customHeight="1" thickBot="1" x14ac:dyDescent="0.3">
      <c r="B54" s="19"/>
      <c r="C54" s="13">
        <v>44428</v>
      </c>
      <c r="D54" s="18"/>
      <c r="E54" s="17" t="s">
        <v>650</v>
      </c>
      <c r="F54" s="16">
        <v>50000</v>
      </c>
      <c r="G54" s="16"/>
      <c r="H54" s="15">
        <f t="shared" si="0"/>
        <v>2767279.8000000007</v>
      </c>
    </row>
    <row r="55" spans="2:8" ht="24.95" customHeight="1" thickBot="1" x14ac:dyDescent="0.3">
      <c r="B55" s="19"/>
      <c r="C55" s="13">
        <v>44428</v>
      </c>
      <c r="D55" s="18"/>
      <c r="E55" s="17" t="s">
        <v>651</v>
      </c>
      <c r="F55" s="16">
        <v>19006.61</v>
      </c>
      <c r="G55" s="16"/>
      <c r="H55" s="15">
        <f t="shared" si="0"/>
        <v>2786286.4100000006</v>
      </c>
    </row>
    <row r="56" spans="2:8" ht="24.95" customHeight="1" thickBot="1" x14ac:dyDescent="0.3">
      <c r="B56" s="19"/>
      <c r="C56" s="13">
        <v>44428</v>
      </c>
      <c r="D56" s="18"/>
      <c r="E56" s="17" t="s">
        <v>652</v>
      </c>
      <c r="F56" s="16">
        <v>5000</v>
      </c>
      <c r="G56" s="16"/>
      <c r="H56" s="15">
        <f t="shared" si="0"/>
        <v>2791286.4100000006</v>
      </c>
    </row>
    <row r="57" spans="2:8" ht="24.95" customHeight="1" thickBot="1" x14ac:dyDescent="0.3">
      <c r="B57" s="19"/>
      <c r="C57" s="13">
        <v>44428</v>
      </c>
      <c r="D57" s="18"/>
      <c r="E57" s="17" t="s">
        <v>653</v>
      </c>
      <c r="F57" s="16">
        <v>5000</v>
      </c>
      <c r="G57" s="16"/>
      <c r="H57" s="15">
        <f t="shared" si="0"/>
        <v>2796286.4100000006</v>
      </c>
    </row>
    <row r="58" spans="2:8" ht="24.95" customHeight="1" thickBot="1" x14ac:dyDescent="0.3">
      <c r="B58" s="19"/>
      <c r="C58" s="13">
        <v>44428</v>
      </c>
      <c r="D58" s="18"/>
      <c r="E58" s="17" t="s">
        <v>654</v>
      </c>
      <c r="F58" s="16">
        <v>5000</v>
      </c>
      <c r="G58" s="16"/>
      <c r="H58" s="15">
        <f t="shared" si="0"/>
        <v>2801286.4100000006</v>
      </c>
    </row>
    <row r="59" spans="2:8" ht="24.95" customHeight="1" thickBot="1" x14ac:dyDescent="0.3">
      <c r="B59" s="19"/>
      <c r="C59" s="13">
        <v>44431</v>
      </c>
      <c r="D59" s="18">
        <v>4374</v>
      </c>
      <c r="E59" s="17" t="s">
        <v>655</v>
      </c>
      <c r="F59" s="16"/>
      <c r="G59" s="16">
        <v>9875.9500000000007</v>
      </c>
      <c r="H59" s="15">
        <f t="shared" si="0"/>
        <v>2791410.4600000004</v>
      </c>
    </row>
    <row r="60" spans="2:8" ht="24.95" customHeight="1" thickBot="1" x14ac:dyDescent="0.3">
      <c r="B60" s="19"/>
      <c r="C60" s="13">
        <v>44431</v>
      </c>
      <c r="D60" s="18"/>
      <c r="E60" s="17" t="s">
        <v>656</v>
      </c>
      <c r="F60" s="16">
        <v>5000</v>
      </c>
      <c r="G60" s="16"/>
      <c r="H60" s="15">
        <f t="shared" si="0"/>
        <v>2796410.4600000004</v>
      </c>
    </row>
    <row r="61" spans="2:8" ht="24.95" customHeight="1" thickBot="1" x14ac:dyDescent="0.3">
      <c r="B61" s="19"/>
      <c r="C61" s="13">
        <v>44431</v>
      </c>
      <c r="D61" s="18"/>
      <c r="E61" s="17" t="s">
        <v>657</v>
      </c>
      <c r="F61" s="16">
        <v>5000</v>
      </c>
      <c r="G61" s="16"/>
      <c r="H61" s="15">
        <f t="shared" si="0"/>
        <v>2801410.4600000004</v>
      </c>
    </row>
    <row r="62" spans="2:8" ht="24.95" customHeight="1" thickBot="1" x14ac:dyDescent="0.3">
      <c r="B62" s="19"/>
      <c r="C62" s="13">
        <v>44431</v>
      </c>
      <c r="D62" s="18"/>
      <c r="E62" s="17" t="s">
        <v>658</v>
      </c>
      <c r="F62" s="16">
        <v>5000</v>
      </c>
      <c r="G62" s="16"/>
      <c r="H62" s="15">
        <f t="shared" si="0"/>
        <v>2806410.4600000004</v>
      </c>
    </row>
    <row r="63" spans="2:8" ht="24.95" customHeight="1" thickBot="1" x14ac:dyDescent="0.3">
      <c r="B63" s="19"/>
      <c r="C63" s="13">
        <v>44432</v>
      </c>
      <c r="D63" s="18"/>
      <c r="E63" s="17" t="s">
        <v>659</v>
      </c>
      <c r="F63" s="16"/>
      <c r="G63" s="16">
        <v>10600</v>
      </c>
      <c r="H63" s="15">
        <f t="shared" si="0"/>
        <v>2795810.4600000004</v>
      </c>
    </row>
    <row r="64" spans="2:8" ht="24.95" customHeight="1" thickBot="1" x14ac:dyDescent="0.3">
      <c r="B64" s="19"/>
      <c r="C64" s="13">
        <v>44432</v>
      </c>
      <c r="D64" s="18"/>
      <c r="E64" s="17" t="s">
        <v>660</v>
      </c>
      <c r="F64" s="16"/>
      <c r="G64" s="16">
        <v>8500</v>
      </c>
      <c r="H64" s="15">
        <f t="shared" si="0"/>
        <v>2787310.4600000004</v>
      </c>
    </row>
    <row r="65" spans="2:10" ht="24.95" customHeight="1" thickBot="1" x14ac:dyDescent="0.3">
      <c r="B65" s="19"/>
      <c r="C65" s="13">
        <v>44432</v>
      </c>
      <c r="D65" s="18"/>
      <c r="E65" s="17" t="s">
        <v>661</v>
      </c>
      <c r="F65" s="16"/>
      <c r="G65" s="16">
        <v>5600</v>
      </c>
      <c r="H65" s="15">
        <f t="shared" si="0"/>
        <v>2781710.4600000004</v>
      </c>
    </row>
    <row r="66" spans="2:10" ht="24.95" customHeight="1" thickBot="1" x14ac:dyDescent="0.3">
      <c r="B66" s="19"/>
      <c r="C66" s="13">
        <v>44432</v>
      </c>
      <c r="D66" s="18">
        <v>4375</v>
      </c>
      <c r="E66" s="17" t="s">
        <v>662</v>
      </c>
      <c r="F66" s="16"/>
      <c r="G66" s="16">
        <v>25000</v>
      </c>
      <c r="H66" s="15">
        <f t="shared" si="0"/>
        <v>2756710.4600000004</v>
      </c>
    </row>
    <row r="67" spans="2:10" ht="24.95" customHeight="1" thickBot="1" x14ac:dyDescent="0.3">
      <c r="B67" s="19"/>
      <c r="C67" s="13">
        <v>44434</v>
      </c>
      <c r="D67" s="18"/>
      <c r="E67" s="17" t="s">
        <v>663</v>
      </c>
      <c r="F67" s="16"/>
      <c r="G67" s="16">
        <v>465.95</v>
      </c>
      <c r="H67" s="15">
        <f t="shared" si="0"/>
        <v>2756244.5100000002</v>
      </c>
    </row>
    <row r="68" spans="2:10" ht="24.95" customHeight="1" thickBot="1" x14ac:dyDescent="0.3">
      <c r="B68" s="19"/>
      <c r="C68" s="13">
        <v>44435</v>
      </c>
      <c r="D68" s="18"/>
      <c r="E68" s="17" t="s">
        <v>664</v>
      </c>
      <c r="F68" s="16">
        <v>10000</v>
      </c>
      <c r="G68" s="16"/>
      <c r="H68" s="15">
        <f t="shared" si="0"/>
        <v>2766244.5100000002</v>
      </c>
    </row>
    <row r="69" spans="2:10" ht="24.95" customHeight="1" thickBot="1" x14ac:dyDescent="0.3">
      <c r="B69" s="19"/>
      <c r="C69" s="13">
        <v>44439</v>
      </c>
      <c r="D69" s="18"/>
      <c r="E69" s="17" t="s">
        <v>665</v>
      </c>
      <c r="F69" s="16">
        <v>5000</v>
      </c>
      <c r="G69" s="16"/>
      <c r="H69" s="15">
        <f t="shared" si="0"/>
        <v>2771244.5100000002</v>
      </c>
    </row>
    <row r="70" spans="2:10" ht="24.95" customHeight="1" thickBot="1" x14ac:dyDescent="0.3">
      <c r="B70" s="19"/>
      <c r="C70" s="13">
        <v>44439</v>
      </c>
      <c r="D70" s="18"/>
      <c r="E70" s="17" t="s">
        <v>666</v>
      </c>
      <c r="F70" s="16">
        <v>8000</v>
      </c>
      <c r="G70" s="16"/>
      <c r="H70" s="15">
        <f t="shared" si="0"/>
        <v>2779244.5100000002</v>
      </c>
    </row>
    <row r="71" spans="2:10" ht="24.95" customHeight="1" thickBot="1" x14ac:dyDescent="0.3">
      <c r="B71" s="19"/>
      <c r="C71" s="13">
        <v>44439</v>
      </c>
      <c r="D71" s="18"/>
      <c r="E71" s="17" t="s">
        <v>667</v>
      </c>
      <c r="F71" s="16">
        <v>10000</v>
      </c>
      <c r="G71" s="16"/>
      <c r="H71" s="15">
        <f t="shared" si="0"/>
        <v>2789244.5100000002</v>
      </c>
    </row>
    <row r="72" spans="2:10" ht="24.95" customHeight="1" thickBot="1" x14ac:dyDescent="0.3">
      <c r="B72" s="19"/>
      <c r="C72" s="13">
        <v>44439</v>
      </c>
      <c r="D72" s="18"/>
      <c r="E72" s="17" t="s">
        <v>668</v>
      </c>
      <c r="F72" s="16">
        <v>10000</v>
      </c>
      <c r="G72" s="16"/>
      <c r="H72" s="15">
        <f t="shared" si="0"/>
        <v>2799244.5100000002</v>
      </c>
    </row>
    <row r="73" spans="2:10" ht="24.95" customHeight="1" thickBot="1" x14ac:dyDescent="0.3">
      <c r="B73" s="19"/>
      <c r="C73" s="13">
        <v>44439</v>
      </c>
      <c r="D73" s="18"/>
      <c r="E73" s="17" t="s">
        <v>669</v>
      </c>
      <c r="F73" s="16">
        <v>5000</v>
      </c>
      <c r="G73" s="16"/>
      <c r="H73" s="15">
        <f t="shared" si="0"/>
        <v>2804244.5100000002</v>
      </c>
    </row>
    <row r="74" spans="2:10" ht="24.95" customHeight="1" thickBot="1" x14ac:dyDescent="0.3">
      <c r="B74" s="19"/>
      <c r="C74" s="13">
        <v>44439</v>
      </c>
      <c r="D74" s="18"/>
      <c r="E74" s="17" t="s">
        <v>670</v>
      </c>
      <c r="F74" s="16">
        <v>5000</v>
      </c>
      <c r="G74" s="16"/>
      <c r="H74" s="15">
        <f t="shared" si="0"/>
        <v>2809244.5100000002</v>
      </c>
    </row>
    <row r="75" spans="2:10" ht="24.95" customHeight="1" thickBot="1" x14ac:dyDescent="0.3">
      <c r="B75" s="19"/>
      <c r="C75" s="13">
        <v>44439</v>
      </c>
      <c r="D75" s="18"/>
      <c r="E75" s="17" t="s">
        <v>4</v>
      </c>
      <c r="F75" s="16"/>
      <c r="G75" s="16">
        <v>708.96</v>
      </c>
      <c r="H75" s="15">
        <f t="shared" si="0"/>
        <v>2808535.5500000003</v>
      </c>
    </row>
    <row r="76" spans="2:10" ht="39" customHeight="1" thickBot="1" x14ac:dyDescent="0.3">
      <c r="B76" s="14"/>
      <c r="C76" s="13"/>
      <c r="D76" s="12"/>
      <c r="E76" s="11" t="s">
        <v>3</v>
      </c>
      <c r="F76" s="10">
        <f>SUM(F16:F75)</f>
        <v>352006.61</v>
      </c>
      <c r="G76" s="10">
        <f>SUM(G15:G75)</f>
        <v>236889.53</v>
      </c>
      <c r="H76" s="9">
        <f>+H15+F76-G76</f>
        <v>2808535.5500000007</v>
      </c>
    </row>
    <row r="77" spans="2:10" x14ac:dyDescent="0.25">
      <c r="B77" s="1"/>
      <c r="C77" s="8"/>
      <c r="D77" s="1"/>
      <c r="E77" s="1"/>
      <c r="F77" s="1"/>
      <c r="G77" s="1"/>
      <c r="H77" s="1"/>
    </row>
    <row r="78" spans="2:10" x14ac:dyDescent="0.25">
      <c r="B78" s="1"/>
      <c r="C78" s="8"/>
      <c r="D78" s="1"/>
      <c r="E78" s="1"/>
      <c r="F78" s="1"/>
      <c r="G78" s="1"/>
      <c r="H78" s="1"/>
      <c r="J78" s="7"/>
    </row>
    <row r="79" spans="2:10" ht="19.5" x14ac:dyDescent="0.3">
      <c r="B79" s="241" t="s">
        <v>1</v>
      </c>
      <c r="C79" s="241"/>
      <c r="D79" s="241"/>
      <c r="E79" s="6"/>
      <c r="F79" s="241" t="s">
        <v>0</v>
      </c>
      <c r="G79" s="241"/>
      <c r="H79" s="241"/>
      <c r="I79" s="4"/>
    </row>
    <row r="80" spans="2:10" ht="19.5" x14ac:dyDescent="0.3">
      <c r="B80" s="5"/>
      <c r="C80" s="182"/>
      <c r="D80" s="182"/>
      <c r="E80" s="2"/>
      <c r="F80" s="182"/>
      <c r="G80" s="5"/>
      <c r="H80" s="5"/>
    </row>
    <row r="81" spans="2:9" ht="19.5" x14ac:dyDescent="0.3">
      <c r="B81" s="5"/>
      <c r="C81" s="182"/>
      <c r="D81" s="182"/>
      <c r="E81" s="2"/>
      <c r="F81" s="182"/>
      <c r="G81" s="5"/>
      <c r="H81" s="5"/>
    </row>
    <row r="82" spans="2:9" ht="19.5" x14ac:dyDescent="0.3">
      <c r="B82" s="240" t="s">
        <v>671</v>
      </c>
      <c r="C82" s="240"/>
      <c r="D82" s="240"/>
      <c r="E82" s="2"/>
      <c r="F82" s="240" t="s">
        <v>672</v>
      </c>
      <c r="G82" s="240"/>
      <c r="H82" s="240"/>
    </row>
    <row r="83" spans="2:9" ht="19.5" x14ac:dyDescent="0.3">
      <c r="B83" s="241" t="s">
        <v>2</v>
      </c>
      <c r="C83" s="241"/>
      <c r="D83" s="241"/>
      <c r="E83" s="6"/>
      <c r="F83" s="241" t="s">
        <v>673</v>
      </c>
      <c r="G83" s="241"/>
      <c r="H83" s="241"/>
      <c r="I83" s="4"/>
    </row>
    <row r="84" spans="2:9" ht="19.5" x14ac:dyDescent="0.3">
      <c r="B84" s="5"/>
      <c r="C84" s="203"/>
      <c r="D84" s="203"/>
      <c r="E84" s="2"/>
      <c r="F84" s="2"/>
      <c r="G84" s="2"/>
      <c r="H84" s="2"/>
    </row>
    <row r="85" spans="2:9" ht="18" x14ac:dyDescent="0.25">
      <c r="B85" s="242"/>
      <c r="C85" s="242"/>
      <c r="D85" s="242"/>
      <c r="E85" s="3"/>
      <c r="F85" s="2"/>
      <c r="G85" s="2"/>
      <c r="H85" s="2"/>
    </row>
    <row r="86" spans="2:9" ht="23.25" x14ac:dyDescent="0.35">
      <c r="B86" s="1"/>
      <c r="C86" s="1"/>
      <c r="D86" s="1"/>
      <c r="E86" s="238" t="s">
        <v>693</v>
      </c>
      <c r="F86" s="238"/>
      <c r="G86" s="238"/>
      <c r="H86" s="1"/>
    </row>
    <row r="87" spans="2:9" ht="23.25" x14ac:dyDescent="0.35">
      <c r="B87" s="1"/>
      <c r="C87" s="1"/>
      <c r="D87" s="1"/>
      <c r="E87" s="239" t="s">
        <v>691</v>
      </c>
      <c r="F87" s="239"/>
      <c r="G87" s="239"/>
      <c r="H87" s="1"/>
    </row>
    <row r="88" spans="2:9" ht="19.5" x14ac:dyDescent="0.3">
      <c r="B88" s="1"/>
      <c r="C88" s="1"/>
      <c r="D88" s="1"/>
      <c r="E88" s="219" t="s">
        <v>692</v>
      </c>
      <c r="G88" s="2"/>
      <c r="H88" s="1"/>
    </row>
  </sheetData>
  <mergeCells count="19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79:D79"/>
    <mergeCell ref="F79:H79"/>
    <mergeCell ref="E86:G86"/>
    <mergeCell ref="E87:G87"/>
    <mergeCell ref="B82:D82"/>
    <mergeCell ref="F82:H82"/>
    <mergeCell ref="B83:D83"/>
    <mergeCell ref="F83:H83"/>
    <mergeCell ref="B85:D85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1300-92EB-4103-BCBD-36F683418374}">
  <dimension ref="A1:R57"/>
  <sheetViews>
    <sheetView showGridLines="0" view="pageBreakPreview" topLeftCell="B1" zoomScale="70" zoomScaleNormal="30" zoomScaleSheetLayoutView="70" workbookViewId="0">
      <selection activeCell="O20" sqref="O20"/>
    </sheetView>
  </sheetViews>
  <sheetFormatPr baseColWidth="10" defaultRowHeight="15" x14ac:dyDescent="0.25"/>
  <cols>
    <col min="1" max="1" width="7.42578125" style="128" customWidth="1"/>
    <col min="2" max="2" width="23.140625" style="128" bestFit="1" customWidth="1"/>
    <col min="3" max="3" width="19.5703125" style="128" customWidth="1"/>
    <col min="4" max="4" width="19.140625" style="128" bestFit="1" customWidth="1"/>
    <col min="5" max="5" width="25" style="128" customWidth="1"/>
    <col min="6" max="6" width="41.140625" style="166" customWidth="1"/>
    <col min="7" max="7" width="40.42578125" style="128" customWidth="1"/>
    <col min="8" max="8" width="22.85546875" style="212" customWidth="1"/>
    <col min="9" max="9" width="16.140625" style="128" customWidth="1"/>
    <col min="10" max="10" width="17.5703125" style="128" customWidth="1"/>
    <col min="11" max="11" width="9.5703125" style="128" customWidth="1"/>
    <col min="12" max="12" width="15.85546875" style="128" customWidth="1"/>
    <col min="13" max="13" width="21.42578125" style="128" customWidth="1"/>
    <col min="14" max="14" width="20.5703125" style="128" customWidth="1"/>
    <col min="15" max="15" width="23.28515625" style="128" customWidth="1"/>
    <col min="16" max="16" width="18.140625" style="128" customWidth="1"/>
    <col min="17" max="17" width="20.140625" style="128" customWidth="1"/>
    <col min="18" max="18" width="23.85546875" style="128" customWidth="1"/>
    <col min="19" max="16384" width="11.42578125" style="128"/>
  </cols>
  <sheetData>
    <row r="1" spans="1:18" s="118" customFormat="1" ht="22.5" customHeight="1" x14ac:dyDescent="0.25">
      <c r="F1" s="119"/>
      <c r="H1" s="204"/>
    </row>
    <row r="2" spans="1:18" s="118" customFormat="1" ht="22.5" customHeigh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18" s="118" customFormat="1" ht="22.5" customHeight="1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</row>
    <row r="4" spans="1:18" s="118" customFormat="1" ht="29.25" customHeight="1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18" s="118" customFormat="1" ht="35.25" customHeight="1" x14ac:dyDescent="0.25">
      <c r="A5" s="259" t="s">
        <v>674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</row>
    <row r="6" spans="1:18" s="118" customFormat="1" ht="22.5" customHeight="1" x14ac:dyDescent="0.2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</row>
    <row r="7" spans="1:18" s="118" customFormat="1" ht="22.5" customHeight="1" x14ac:dyDescent="0.25">
      <c r="A7" s="187"/>
      <c r="B7" s="187"/>
      <c r="C7" s="187"/>
      <c r="D7" s="187"/>
      <c r="E7" s="187"/>
      <c r="F7" s="120"/>
      <c r="G7" s="187"/>
      <c r="H7" s="187"/>
      <c r="I7" s="187"/>
      <c r="J7" s="187"/>
      <c r="K7" s="187"/>
      <c r="L7" s="215"/>
      <c r="M7" s="187"/>
      <c r="N7" s="187"/>
      <c r="O7" s="187"/>
      <c r="P7" s="187"/>
      <c r="Q7" s="187"/>
      <c r="R7" s="187"/>
    </row>
    <row r="8" spans="1:18" s="121" customFormat="1" ht="22.5" customHeight="1" x14ac:dyDescent="0.25">
      <c r="A8" s="256" t="s">
        <v>675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</row>
    <row r="9" spans="1:18" s="121" customFormat="1" ht="22.5" customHeight="1" x14ac:dyDescent="0.25">
      <c r="A9" s="250" t="s">
        <v>676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</row>
    <row r="10" spans="1:18" s="118" customFormat="1" ht="22.5" customHeight="1" x14ac:dyDescent="0.4">
      <c r="A10" s="122"/>
      <c r="B10" s="122"/>
      <c r="C10" s="122"/>
      <c r="D10" s="122"/>
      <c r="E10" s="122"/>
      <c r="F10" s="123"/>
      <c r="G10" s="122"/>
      <c r="H10" s="205"/>
      <c r="I10" s="122"/>
      <c r="J10" s="122"/>
      <c r="K10" s="124" t="s">
        <v>549</v>
      </c>
      <c r="L10" s="124"/>
      <c r="M10" s="124"/>
      <c r="N10" s="122"/>
      <c r="O10" s="122"/>
      <c r="P10" s="122"/>
      <c r="Q10" s="122"/>
      <c r="R10" s="122"/>
    </row>
    <row r="11" spans="1:18" ht="56.25" x14ac:dyDescent="0.25">
      <c r="A11" s="222" t="s">
        <v>550</v>
      </c>
      <c r="B11" s="125" t="s">
        <v>685</v>
      </c>
      <c r="C11" s="125" t="s">
        <v>551</v>
      </c>
      <c r="D11" s="125" t="s">
        <v>552</v>
      </c>
      <c r="E11" s="126" t="s">
        <v>686</v>
      </c>
      <c r="F11" s="125" t="s">
        <v>553</v>
      </c>
      <c r="G11" s="125" t="s">
        <v>554</v>
      </c>
      <c r="H11" s="206" t="s">
        <v>555</v>
      </c>
      <c r="I11" s="207" t="s">
        <v>556</v>
      </c>
      <c r="J11" s="126" t="s">
        <v>557</v>
      </c>
      <c r="K11" s="127" t="s">
        <v>558</v>
      </c>
      <c r="L11" s="126" t="s">
        <v>687</v>
      </c>
      <c r="M11" s="125" t="s">
        <v>559</v>
      </c>
      <c r="N11" s="125" t="s">
        <v>560</v>
      </c>
      <c r="O11" s="125" t="s">
        <v>561</v>
      </c>
      <c r="P11" s="125" t="s">
        <v>562</v>
      </c>
      <c r="Q11" s="126" t="s">
        <v>563</v>
      </c>
      <c r="R11" s="125" t="s">
        <v>564</v>
      </c>
    </row>
    <row r="12" spans="1:18" s="140" customFormat="1" ht="123" customHeight="1" x14ac:dyDescent="0.3">
      <c r="A12" s="129" t="s">
        <v>565</v>
      </c>
      <c r="B12" s="137">
        <v>44351</v>
      </c>
      <c r="C12" s="130" t="s">
        <v>568</v>
      </c>
      <c r="D12" s="138" t="s">
        <v>569</v>
      </c>
      <c r="E12" s="139">
        <v>44381</v>
      </c>
      <c r="F12" s="141" t="s">
        <v>570</v>
      </c>
      <c r="G12" s="136" t="s">
        <v>571</v>
      </c>
      <c r="H12" s="224">
        <v>7500</v>
      </c>
      <c r="I12" s="133" t="s">
        <v>566</v>
      </c>
      <c r="J12" s="134" t="s">
        <v>572</v>
      </c>
      <c r="K12" s="132">
        <v>60</v>
      </c>
      <c r="L12" s="226" t="s">
        <v>688</v>
      </c>
      <c r="M12" s="208"/>
      <c r="N12" s="225">
        <v>7500</v>
      </c>
      <c r="O12" s="208"/>
      <c r="P12" s="208"/>
      <c r="Q12" s="208"/>
      <c r="R12" s="225">
        <f>+N12</f>
        <v>7500</v>
      </c>
    </row>
    <row r="13" spans="1:18" s="140" customFormat="1" ht="138" customHeight="1" x14ac:dyDescent="0.3">
      <c r="A13" s="129" t="s">
        <v>567</v>
      </c>
      <c r="B13" s="137">
        <v>44341</v>
      </c>
      <c r="C13" s="130" t="s">
        <v>573</v>
      </c>
      <c r="D13" s="131" t="s">
        <v>574</v>
      </c>
      <c r="E13" s="139">
        <v>44372</v>
      </c>
      <c r="F13" s="135" t="s">
        <v>575</v>
      </c>
      <c r="G13" s="136" t="s">
        <v>576</v>
      </c>
      <c r="H13" s="223">
        <v>150000</v>
      </c>
      <c r="I13" s="133" t="str">
        <f>+I12</f>
        <v>CREDITO</v>
      </c>
      <c r="J13" s="134" t="s">
        <v>577</v>
      </c>
      <c r="K13" s="132">
        <v>90</v>
      </c>
      <c r="L13" s="226" t="s">
        <v>688</v>
      </c>
      <c r="M13" s="208"/>
      <c r="N13" s="208"/>
      <c r="O13" s="225">
        <v>150000</v>
      </c>
      <c r="P13" s="208"/>
      <c r="Q13" s="208"/>
      <c r="R13" s="225">
        <f>+O13</f>
        <v>150000</v>
      </c>
    </row>
    <row r="14" spans="1:18" s="140" customFormat="1" ht="138" customHeight="1" x14ac:dyDescent="0.3">
      <c r="A14" s="129" t="s">
        <v>690</v>
      </c>
      <c r="B14" s="137">
        <v>44427</v>
      </c>
      <c r="C14" s="130" t="s">
        <v>695</v>
      </c>
      <c r="D14" s="138" t="s">
        <v>696</v>
      </c>
      <c r="E14" s="139">
        <v>44458</v>
      </c>
      <c r="F14" s="135" t="s">
        <v>689</v>
      </c>
      <c r="G14" s="136" t="s">
        <v>694</v>
      </c>
      <c r="H14" s="223">
        <v>600000</v>
      </c>
      <c r="I14" s="133" t="s">
        <v>566</v>
      </c>
      <c r="J14" s="134" t="s">
        <v>220</v>
      </c>
      <c r="K14" s="132">
        <v>5</v>
      </c>
      <c r="L14" s="226" t="s">
        <v>688</v>
      </c>
      <c r="M14" s="225">
        <v>600000</v>
      </c>
      <c r="N14" s="208"/>
      <c r="O14" s="225"/>
      <c r="P14" s="208"/>
      <c r="Q14" s="208"/>
      <c r="R14" s="225">
        <f>SUM(M14:Q14)</f>
        <v>600000</v>
      </c>
    </row>
    <row r="15" spans="1:18" s="144" customFormat="1" ht="35.25" customHeight="1" x14ac:dyDescent="0.4">
      <c r="A15" s="251" t="s">
        <v>578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142"/>
      <c r="L15" s="142"/>
      <c r="M15" s="143">
        <f t="shared" ref="M15:Q15" si="0">SUM(M12:M13)</f>
        <v>0</v>
      </c>
      <c r="N15" s="143">
        <f t="shared" si="0"/>
        <v>7500</v>
      </c>
      <c r="O15" s="143">
        <f>SUM(O12:O14)</f>
        <v>150000</v>
      </c>
      <c r="P15" s="143">
        <f t="shared" si="0"/>
        <v>0</v>
      </c>
      <c r="Q15" s="143">
        <f t="shared" si="0"/>
        <v>0</v>
      </c>
      <c r="R15" s="225">
        <f>SUM(R12:R14)</f>
        <v>757500</v>
      </c>
    </row>
    <row r="16" spans="1:18" s="144" customFormat="1" ht="22.5" customHeight="1" x14ac:dyDescent="0.4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6"/>
      <c r="M16" s="147"/>
      <c r="N16" s="147"/>
      <c r="O16" s="147"/>
      <c r="P16" s="147"/>
      <c r="Q16" s="147"/>
      <c r="R16" s="147"/>
    </row>
    <row r="17" spans="1:18" s="144" customFormat="1" ht="22.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9"/>
      <c r="L17" s="149"/>
      <c r="M17" s="150"/>
      <c r="N17" s="150"/>
      <c r="O17" s="150"/>
      <c r="P17" s="150"/>
      <c r="Q17" s="150"/>
      <c r="R17" s="150"/>
    </row>
    <row r="18" spans="1:18" s="144" customFormat="1" ht="22.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9"/>
      <c r="L18" s="149"/>
      <c r="M18" s="150"/>
      <c r="N18" s="150"/>
      <c r="O18" s="150"/>
      <c r="P18" s="150"/>
      <c r="Q18" s="150"/>
      <c r="R18" s="150"/>
    </row>
    <row r="19" spans="1:18" s="144" customFormat="1" ht="22.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9"/>
      <c r="L19" s="149"/>
      <c r="M19" s="150"/>
      <c r="N19" s="150"/>
      <c r="O19" s="150"/>
      <c r="P19" s="150"/>
      <c r="Q19" s="150"/>
      <c r="R19" s="150"/>
    </row>
    <row r="20" spans="1:18" s="144" customFormat="1" ht="22.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9"/>
      <c r="L20" s="149"/>
      <c r="M20" s="150"/>
      <c r="N20" s="150"/>
      <c r="O20" s="150"/>
      <c r="P20" s="150"/>
      <c r="Q20" s="150"/>
      <c r="R20" s="150"/>
    </row>
    <row r="21" spans="1:18" s="144" customFormat="1" ht="22.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9"/>
      <c r="L21" s="149"/>
      <c r="M21" s="150"/>
      <c r="N21" s="150"/>
      <c r="O21" s="150"/>
      <c r="P21" s="150"/>
      <c r="Q21" s="150"/>
      <c r="R21" s="150"/>
    </row>
    <row r="22" spans="1:18" s="144" customFormat="1" ht="22.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149"/>
      <c r="M22" s="150"/>
      <c r="N22" s="150"/>
      <c r="O22" s="150"/>
      <c r="P22" s="150"/>
      <c r="Q22" s="150"/>
      <c r="R22" s="150"/>
    </row>
    <row r="23" spans="1:18" s="144" customFormat="1" ht="22.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9"/>
      <c r="L23" s="149"/>
      <c r="M23" s="150"/>
      <c r="N23" s="150"/>
      <c r="O23" s="150"/>
      <c r="P23" s="150"/>
      <c r="Q23" s="150"/>
      <c r="R23" s="150"/>
    </row>
    <row r="24" spans="1:18" s="144" customFormat="1" ht="22.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9"/>
      <c r="L24" s="149"/>
      <c r="M24" s="150"/>
      <c r="N24" s="150"/>
      <c r="O24" s="150"/>
      <c r="P24" s="150"/>
      <c r="Q24" s="150"/>
      <c r="R24" s="150"/>
    </row>
    <row r="25" spans="1:18" s="209" customFormat="1" ht="23.25" x14ac:dyDescent="0.35">
      <c r="A25" s="151"/>
      <c r="B25" s="151"/>
      <c r="G25" s="152"/>
      <c r="H25" s="210"/>
      <c r="I25" s="153"/>
      <c r="J25" s="153"/>
      <c r="Q25" s="151"/>
      <c r="R25" s="151"/>
    </row>
    <row r="26" spans="1:18" s="209" customFormat="1" ht="23.25" x14ac:dyDescent="0.35">
      <c r="A26" s="151"/>
      <c r="B26" s="151"/>
      <c r="C26" s="153"/>
      <c r="D26" s="153"/>
      <c r="E26" s="69"/>
      <c r="F26" s="154"/>
      <c r="G26" s="183"/>
      <c r="H26" s="210"/>
      <c r="I26" s="153"/>
      <c r="J26" s="153"/>
      <c r="K26" s="153"/>
      <c r="L26" s="153"/>
      <c r="M26" s="183"/>
      <c r="N26" s="69"/>
      <c r="O26" s="69"/>
      <c r="P26" s="153"/>
      <c r="Q26" s="151"/>
      <c r="R26" s="151"/>
    </row>
    <row r="27" spans="1:18" s="209" customFormat="1" ht="23.25" x14ac:dyDescent="0.35">
      <c r="A27" s="151"/>
      <c r="B27" s="151"/>
      <c r="C27" s="252"/>
      <c r="D27" s="252"/>
      <c r="E27" s="252"/>
      <c r="F27" s="252"/>
      <c r="G27" s="69"/>
      <c r="H27" s="210"/>
      <c r="I27" s="153"/>
      <c r="J27" s="153"/>
      <c r="K27" s="252"/>
      <c r="L27" s="252"/>
      <c r="M27" s="252"/>
      <c r="N27" s="252"/>
      <c r="O27" s="252"/>
      <c r="P27" s="252"/>
      <c r="Q27" s="151"/>
      <c r="R27" s="151"/>
    </row>
    <row r="28" spans="1:18" s="209" customFormat="1" ht="26.25" x14ac:dyDescent="0.4">
      <c r="A28" s="151"/>
      <c r="B28" s="151"/>
      <c r="C28" s="253" t="s">
        <v>677</v>
      </c>
      <c r="D28" s="253"/>
      <c r="E28" s="253"/>
      <c r="F28" s="253"/>
      <c r="G28" s="213" t="s">
        <v>679</v>
      </c>
      <c r="I28" s="153"/>
      <c r="J28" s="153"/>
      <c r="K28" s="253" t="s">
        <v>672</v>
      </c>
      <c r="L28" s="253"/>
      <c r="M28" s="253"/>
      <c r="N28" s="253"/>
      <c r="O28" s="253"/>
      <c r="P28" s="253"/>
      <c r="Q28" s="151"/>
      <c r="R28" s="151"/>
    </row>
    <row r="29" spans="1:18" s="209" customFormat="1" ht="26.25" x14ac:dyDescent="0.4">
      <c r="A29" s="151"/>
      <c r="B29" s="151"/>
      <c r="C29" s="254" t="s">
        <v>2</v>
      </c>
      <c r="D29" s="254"/>
      <c r="E29" s="254"/>
      <c r="F29" s="254"/>
      <c r="G29" s="214" t="s">
        <v>680</v>
      </c>
      <c r="I29" s="153"/>
      <c r="J29" s="153"/>
      <c r="K29" s="254" t="s">
        <v>673</v>
      </c>
      <c r="L29" s="254"/>
      <c r="M29" s="254"/>
      <c r="N29" s="254"/>
      <c r="O29" s="254"/>
      <c r="P29" s="254"/>
      <c r="Q29" s="151"/>
      <c r="R29" s="151"/>
    </row>
    <row r="30" spans="1:18" s="209" customFormat="1" ht="26.25" x14ac:dyDescent="0.4">
      <c r="A30" s="151"/>
      <c r="B30" s="151"/>
      <c r="C30" s="254" t="s">
        <v>1</v>
      </c>
      <c r="D30" s="254"/>
      <c r="E30" s="254"/>
      <c r="F30" s="254"/>
      <c r="G30" s="214" t="s">
        <v>681</v>
      </c>
      <c r="I30" s="153"/>
      <c r="J30" s="153"/>
      <c r="K30" s="254" t="s">
        <v>0</v>
      </c>
      <c r="L30" s="254"/>
      <c r="M30" s="254"/>
      <c r="N30" s="254"/>
      <c r="O30" s="254"/>
      <c r="P30" s="254"/>
      <c r="Q30" s="151"/>
      <c r="R30" s="151"/>
    </row>
    <row r="31" spans="1:18" s="209" customFormat="1" ht="26.25" x14ac:dyDescent="0.4">
      <c r="A31" s="151"/>
      <c r="B31" s="151"/>
      <c r="C31" s="186"/>
      <c r="D31" s="186"/>
      <c r="E31" s="186"/>
      <c r="F31" s="186"/>
      <c r="G31" s="152"/>
      <c r="H31" s="213"/>
      <c r="I31" s="217"/>
      <c r="J31" s="214"/>
      <c r="K31" s="186"/>
      <c r="L31" s="216"/>
      <c r="M31" s="186"/>
      <c r="N31" s="186"/>
      <c r="O31" s="186"/>
      <c r="P31" s="186"/>
      <c r="Q31" s="151"/>
      <c r="R31" s="151"/>
    </row>
    <row r="32" spans="1:18" s="209" customFormat="1" ht="26.25" x14ac:dyDescent="0.4">
      <c r="A32" s="151"/>
      <c r="B32" s="151"/>
      <c r="C32" s="186"/>
      <c r="D32" s="186"/>
      <c r="E32" s="186"/>
      <c r="F32" s="186"/>
      <c r="G32" s="152"/>
      <c r="H32" s="213"/>
      <c r="I32" s="217"/>
      <c r="J32" s="214"/>
      <c r="K32" s="186"/>
      <c r="L32" s="216"/>
      <c r="M32" s="186"/>
      <c r="N32" s="186"/>
      <c r="O32" s="186"/>
      <c r="P32" s="186"/>
      <c r="Q32" s="151"/>
      <c r="R32" s="151"/>
    </row>
    <row r="33" spans="1:18" s="209" customFormat="1" ht="26.25" x14ac:dyDescent="0.4">
      <c r="A33" s="151"/>
      <c r="B33" s="151"/>
      <c r="C33" s="186"/>
      <c r="D33" s="186"/>
      <c r="E33" s="186"/>
      <c r="F33" s="186"/>
      <c r="G33" s="152"/>
      <c r="H33" s="214"/>
      <c r="I33" s="217"/>
      <c r="J33" s="214"/>
      <c r="K33" s="186"/>
      <c r="L33" s="216"/>
      <c r="M33" s="186"/>
      <c r="N33" s="186"/>
      <c r="O33" s="186"/>
      <c r="P33" s="186"/>
      <c r="Q33" s="151"/>
      <c r="R33" s="151"/>
    </row>
    <row r="34" spans="1:18" s="209" customFormat="1" ht="26.25" x14ac:dyDescent="0.4">
      <c r="A34" s="151"/>
      <c r="B34" s="151"/>
      <c r="C34" s="186"/>
      <c r="D34" s="186"/>
      <c r="E34" s="186"/>
      <c r="F34" s="186"/>
      <c r="G34" s="152"/>
      <c r="H34" s="214"/>
      <c r="I34" s="217"/>
      <c r="J34" s="214"/>
      <c r="K34" s="186"/>
      <c r="L34" s="216"/>
      <c r="M34" s="186"/>
      <c r="N34" s="186"/>
      <c r="O34" s="186"/>
      <c r="P34" s="186"/>
      <c r="Q34" s="151"/>
      <c r="R34" s="151"/>
    </row>
    <row r="35" spans="1:18" s="209" customFormat="1" ht="26.25" x14ac:dyDescent="0.4">
      <c r="A35" s="151"/>
      <c r="B35" s="151"/>
      <c r="C35" s="186"/>
      <c r="D35" s="186"/>
      <c r="E35" s="186"/>
      <c r="F35" s="186"/>
      <c r="G35" s="152"/>
      <c r="H35" s="210"/>
      <c r="I35" s="153"/>
      <c r="J35" s="153"/>
      <c r="K35" s="186"/>
      <c r="L35" s="216"/>
      <c r="M35" s="186"/>
      <c r="N35" s="186"/>
      <c r="O35" s="186"/>
      <c r="P35" s="186"/>
      <c r="Q35" s="151"/>
      <c r="R35" s="151"/>
    </row>
    <row r="36" spans="1:18" s="209" customFormat="1" ht="26.25" x14ac:dyDescent="0.4">
      <c r="A36" s="151"/>
      <c r="B36" s="151"/>
      <c r="C36" s="186"/>
      <c r="D36" s="186"/>
      <c r="E36" s="186"/>
      <c r="F36" s="186"/>
      <c r="G36" s="152"/>
      <c r="H36" s="210"/>
      <c r="I36" s="153"/>
      <c r="J36" s="153"/>
      <c r="K36" s="186"/>
      <c r="L36" s="216"/>
      <c r="M36" s="186"/>
      <c r="N36" s="186"/>
      <c r="O36" s="186"/>
      <c r="P36" s="186"/>
      <c r="Q36" s="151"/>
      <c r="R36" s="151"/>
    </row>
    <row r="37" spans="1:18" s="209" customFormat="1" ht="26.25" x14ac:dyDescent="0.4">
      <c r="A37" s="151"/>
      <c r="B37" s="151"/>
      <c r="C37" s="186"/>
      <c r="D37" s="186"/>
      <c r="E37" s="186"/>
      <c r="F37" s="186"/>
      <c r="G37" s="152"/>
      <c r="H37" s="210"/>
      <c r="I37" s="153"/>
      <c r="J37" s="153"/>
      <c r="K37" s="186"/>
      <c r="L37" s="216"/>
      <c r="M37" s="186"/>
      <c r="N37" s="186"/>
      <c r="O37" s="186"/>
      <c r="P37" s="186"/>
      <c r="Q37" s="151"/>
      <c r="R37" s="151"/>
    </row>
    <row r="38" spans="1:18" s="209" customFormat="1" ht="26.25" x14ac:dyDescent="0.4">
      <c r="A38" s="151"/>
      <c r="B38" s="151"/>
      <c r="C38" s="186"/>
      <c r="D38" s="186"/>
      <c r="E38" s="186"/>
      <c r="F38" s="186"/>
      <c r="G38" s="152"/>
      <c r="H38" s="210"/>
      <c r="I38" s="153"/>
      <c r="J38" s="153"/>
      <c r="K38" s="186"/>
      <c r="L38" s="216"/>
      <c r="M38" s="186"/>
      <c r="N38" s="186"/>
      <c r="O38" s="186"/>
      <c r="P38" s="186"/>
      <c r="Q38" s="151"/>
      <c r="R38" s="151"/>
    </row>
    <row r="39" spans="1:18" s="209" customFormat="1" ht="26.25" x14ac:dyDescent="0.4">
      <c r="A39" s="151"/>
      <c r="B39" s="151"/>
      <c r="C39" s="186"/>
      <c r="D39" s="186"/>
      <c r="E39" s="186"/>
      <c r="F39" s="186"/>
      <c r="G39" s="152"/>
      <c r="H39" s="210"/>
      <c r="I39" s="153"/>
      <c r="J39" s="153"/>
      <c r="K39" s="186"/>
      <c r="L39" s="216"/>
      <c r="M39" s="186"/>
      <c r="N39" s="186"/>
      <c r="O39" s="186"/>
      <c r="P39" s="186"/>
      <c r="Q39" s="151"/>
      <c r="R39" s="151"/>
    </row>
    <row r="40" spans="1:18" s="209" customFormat="1" ht="26.25" x14ac:dyDescent="0.4">
      <c r="A40" s="151"/>
      <c r="B40" s="151"/>
      <c r="C40" s="186"/>
      <c r="D40" s="186"/>
      <c r="E40" s="186"/>
      <c r="F40" s="186"/>
      <c r="G40" s="152"/>
      <c r="H40" s="210"/>
      <c r="I40" s="153"/>
      <c r="J40" s="153"/>
      <c r="K40" s="186"/>
      <c r="L40" s="216"/>
      <c r="M40" s="186"/>
      <c r="N40" s="186"/>
      <c r="O40" s="186"/>
      <c r="P40" s="186"/>
      <c r="Q40" s="151"/>
      <c r="R40" s="151"/>
    </row>
    <row r="41" spans="1:18" s="209" customFormat="1" ht="26.25" x14ac:dyDescent="0.4">
      <c r="A41" s="151"/>
      <c r="B41" s="151"/>
      <c r="C41" s="186"/>
      <c r="D41" s="186"/>
      <c r="E41" s="186"/>
      <c r="F41" s="186"/>
      <c r="G41" s="152"/>
      <c r="H41" s="210"/>
      <c r="I41" s="153"/>
      <c r="J41" s="153"/>
      <c r="K41" s="186"/>
      <c r="L41" s="216"/>
      <c r="M41" s="186"/>
      <c r="N41" s="186"/>
      <c r="O41" s="186"/>
      <c r="P41" s="186"/>
      <c r="Q41" s="151"/>
      <c r="R41" s="151"/>
    </row>
    <row r="42" spans="1:18" s="209" customFormat="1" ht="26.25" x14ac:dyDescent="0.4">
      <c r="A42" s="151"/>
      <c r="B42" s="151"/>
      <c r="C42" s="186"/>
      <c r="D42" s="186"/>
      <c r="E42" s="186"/>
      <c r="F42" s="186"/>
      <c r="G42" s="152"/>
      <c r="H42" s="210"/>
      <c r="I42" s="153"/>
      <c r="J42" s="153"/>
      <c r="K42" s="186"/>
      <c r="L42" s="216"/>
      <c r="M42" s="186"/>
      <c r="N42" s="186"/>
      <c r="O42" s="186"/>
      <c r="P42" s="186"/>
      <c r="Q42" s="151"/>
      <c r="R42" s="151"/>
    </row>
    <row r="43" spans="1:18" s="209" customFormat="1" ht="26.25" x14ac:dyDescent="0.4">
      <c r="A43" s="151"/>
      <c r="B43" s="151"/>
      <c r="C43" s="186"/>
      <c r="D43" s="186"/>
      <c r="E43" s="186"/>
      <c r="F43" s="186"/>
      <c r="G43" s="152"/>
      <c r="H43" s="210"/>
      <c r="I43" s="153"/>
      <c r="J43" s="153"/>
      <c r="K43" s="186"/>
      <c r="L43" s="216"/>
      <c r="M43" s="186"/>
      <c r="N43" s="186"/>
      <c r="O43" s="186"/>
      <c r="P43" s="186"/>
      <c r="Q43" s="151"/>
      <c r="R43" s="151"/>
    </row>
    <row r="44" spans="1:18" s="209" customFormat="1" ht="26.25" x14ac:dyDescent="0.4">
      <c r="A44" s="151"/>
      <c r="B44" s="151"/>
      <c r="C44" s="186"/>
      <c r="D44" s="186"/>
      <c r="E44" s="186"/>
      <c r="F44" s="186"/>
      <c r="G44" s="152"/>
      <c r="H44" s="210"/>
      <c r="I44" s="153"/>
      <c r="J44" s="153"/>
      <c r="K44" s="186"/>
      <c r="L44" s="216"/>
      <c r="M44" s="186"/>
      <c r="N44" s="186"/>
      <c r="O44" s="186"/>
      <c r="P44" s="186"/>
      <c r="Q44" s="151"/>
      <c r="R44" s="151"/>
    </row>
    <row r="45" spans="1:18" s="209" customFormat="1" ht="26.25" x14ac:dyDescent="0.4">
      <c r="A45" s="151"/>
      <c r="B45" s="151"/>
      <c r="C45" s="186"/>
      <c r="D45" s="186"/>
      <c r="E45" s="186"/>
      <c r="F45" s="186"/>
      <c r="G45" s="152"/>
      <c r="H45" s="210"/>
      <c r="I45" s="153"/>
      <c r="J45" s="153"/>
      <c r="K45" s="186"/>
      <c r="L45" s="216"/>
      <c r="M45" s="186"/>
      <c r="N45" s="186"/>
      <c r="O45" s="186"/>
      <c r="P45" s="186"/>
      <c r="Q45" s="151"/>
      <c r="R45" s="151"/>
    </row>
    <row r="46" spans="1:18" s="209" customFormat="1" ht="26.25" x14ac:dyDescent="0.4">
      <c r="A46" s="151"/>
      <c r="B46" s="151"/>
      <c r="C46" s="186"/>
      <c r="D46" s="186"/>
      <c r="E46" s="186"/>
      <c r="F46" s="186"/>
      <c r="G46" s="152"/>
      <c r="H46" s="210"/>
      <c r="I46" s="153"/>
      <c r="J46" s="153"/>
      <c r="K46" s="186"/>
      <c r="L46" s="216"/>
      <c r="M46" s="186"/>
      <c r="N46" s="186"/>
      <c r="O46" s="186"/>
      <c r="P46" s="186"/>
      <c r="Q46" s="151"/>
      <c r="R46" s="151"/>
    </row>
    <row r="47" spans="1:18" s="209" customFormat="1" ht="26.25" x14ac:dyDescent="0.4">
      <c r="A47" s="151"/>
      <c r="B47" s="151"/>
      <c r="C47" s="186"/>
      <c r="D47" s="186"/>
      <c r="E47" s="186"/>
      <c r="F47" s="186"/>
      <c r="G47" s="152"/>
      <c r="H47" s="210"/>
      <c r="I47" s="153"/>
      <c r="J47" s="153"/>
      <c r="K47" s="186"/>
      <c r="L47" s="216"/>
      <c r="M47" s="186"/>
      <c r="N47" s="186"/>
      <c r="O47" s="186"/>
      <c r="P47" s="186"/>
      <c r="Q47" s="151"/>
      <c r="R47" s="151"/>
    </row>
    <row r="48" spans="1:18" s="209" customFormat="1" ht="26.25" x14ac:dyDescent="0.4">
      <c r="A48" s="151"/>
      <c r="B48" s="151"/>
      <c r="C48" s="186"/>
      <c r="D48" s="186"/>
      <c r="E48" s="186"/>
      <c r="F48" s="186"/>
      <c r="G48" s="152"/>
      <c r="H48" s="210"/>
      <c r="I48" s="153"/>
      <c r="J48" s="153"/>
      <c r="K48" s="186"/>
      <c r="L48" s="216"/>
      <c r="M48" s="186"/>
      <c r="N48" s="186"/>
      <c r="O48" s="186"/>
      <c r="P48" s="186"/>
      <c r="Q48" s="151"/>
      <c r="R48" s="151"/>
    </row>
    <row r="49" spans="1:18" s="209" customFormat="1" ht="26.25" x14ac:dyDescent="0.4">
      <c r="A49" s="151"/>
      <c r="B49" s="151"/>
      <c r="C49" s="183"/>
      <c r="D49" s="183"/>
      <c r="E49" s="183"/>
      <c r="F49" s="154"/>
      <c r="G49" s="155"/>
      <c r="H49" s="156"/>
      <c r="I49" s="211"/>
      <c r="J49" s="157"/>
      <c r="K49" s="186"/>
      <c r="L49" s="216"/>
      <c r="M49" s="186"/>
      <c r="N49" s="186"/>
      <c r="O49" s="186"/>
      <c r="P49" s="186"/>
      <c r="Q49" s="151"/>
      <c r="R49" s="151"/>
    </row>
    <row r="50" spans="1:18" s="209" customFormat="1" ht="21.75" thickBot="1" x14ac:dyDescent="0.4">
      <c r="A50" s="151"/>
      <c r="B50" s="151"/>
      <c r="C50" s="158"/>
      <c r="D50" s="158"/>
      <c r="E50" s="159"/>
      <c r="F50" s="160"/>
      <c r="G50" s="161"/>
      <c r="H50" s="161"/>
      <c r="I50" s="161"/>
      <c r="J50" s="161"/>
      <c r="K50" s="161"/>
      <c r="L50" s="161"/>
      <c r="M50" s="161"/>
      <c r="N50" s="161"/>
      <c r="O50" s="156"/>
      <c r="P50" s="158"/>
      <c r="Q50" s="151"/>
      <c r="R50" s="151"/>
    </row>
    <row r="51" spans="1:18" s="209" customFormat="1" ht="21" x14ac:dyDescent="0.35">
      <c r="A51" s="151"/>
      <c r="B51" s="151"/>
      <c r="C51" s="158"/>
      <c r="D51" s="158"/>
      <c r="E51" s="158"/>
      <c r="F51" s="255" t="s">
        <v>547</v>
      </c>
      <c r="G51" s="255"/>
      <c r="H51" s="255"/>
      <c r="I51" s="255"/>
      <c r="J51" s="255"/>
      <c r="K51" s="255"/>
      <c r="L51" s="255"/>
      <c r="M51" s="255"/>
      <c r="N51" s="162"/>
      <c r="O51" s="158"/>
      <c r="P51" s="158"/>
      <c r="Q51" s="151"/>
      <c r="R51" s="151"/>
    </row>
    <row r="52" spans="1:18" s="209" customFormat="1" ht="21" x14ac:dyDescent="0.35">
      <c r="A52" s="151"/>
      <c r="B52" s="151"/>
      <c r="C52" s="158"/>
      <c r="D52" s="158"/>
      <c r="E52" s="158"/>
      <c r="F52" s="249" t="s">
        <v>579</v>
      </c>
      <c r="G52" s="249"/>
      <c r="H52" s="249"/>
      <c r="I52" s="249"/>
      <c r="J52" s="249"/>
      <c r="K52" s="249"/>
      <c r="L52" s="249"/>
      <c r="M52" s="249"/>
      <c r="N52" s="163"/>
      <c r="O52" s="158"/>
      <c r="P52" s="158"/>
      <c r="Q52" s="151"/>
      <c r="R52" s="151"/>
    </row>
    <row r="53" spans="1:18" s="209" customFormat="1" ht="21" x14ac:dyDescent="0.35">
      <c r="A53" s="151"/>
      <c r="B53" s="151"/>
      <c r="C53" s="158"/>
      <c r="D53" s="158"/>
      <c r="E53" s="158"/>
      <c r="F53" s="164"/>
      <c r="G53" s="155"/>
      <c r="H53" s="156"/>
      <c r="I53" s="211"/>
      <c r="J53" s="157"/>
      <c r="K53" s="157"/>
      <c r="L53" s="157"/>
      <c r="M53" s="155"/>
      <c r="N53" s="155"/>
      <c r="O53" s="158"/>
      <c r="P53" s="158"/>
      <c r="Q53" s="151"/>
      <c r="R53" s="151"/>
    </row>
    <row r="54" spans="1:18" s="209" customFormat="1" ht="21" x14ac:dyDescent="0.35">
      <c r="A54" s="151"/>
      <c r="B54" s="151"/>
      <c r="C54" s="158"/>
      <c r="D54" s="158"/>
      <c r="E54" s="158"/>
      <c r="F54" s="164"/>
      <c r="G54" s="155"/>
      <c r="H54" s="156"/>
      <c r="J54" s="157"/>
      <c r="K54" s="157"/>
      <c r="L54" s="157"/>
      <c r="M54" s="155"/>
      <c r="N54" s="155"/>
      <c r="O54" s="158"/>
      <c r="P54" s="158"/>
      <c r="Q54" s="151"/>
    </row>
    <row r="55" spans="1:18" x14ac:dyDescent="0.25">
      <c r="A55" s="118"/>
      <c r="B55" s="118"/>
      <c r="C55" s="118"/>
      <c r="D55" s="118"/>
      <c r="E55" s="118"/>
      <c r="F55" s="165"/>
      <c r="G55" s="118"/>
      <c r="H55" s="204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25">
      <c r="A56" s="118"/>
      <c r="B56" s="118"/>
      <c r="C56" s="118"/>
      <c r="D56" s="118"/>
      <c r="E56" s="118"/>
      <c r="F56" s="165"/>
      <c r="G56" s="118"/>
      <c r="H56" s="204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25">
      <c r="A57" s="118"/>
      <c r="B57" s="118"/>
      <c r="C57" s="118"/>
      <c r="D57" s="118"/>
      <c r="E57" s="118"/>
      <c r="F57" s="119"/>
      <c r="G57" s="118"/>
      <c r="H57" s="204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</sheetData>
  <mergeCells count="18">
    <mergeCell ref="A8:R8"/>
    <mergeCell ref="A2:R2"/>
    <mergeCell ref="A3:R3"/>
    <mergeCell ref="A4:R4"/>
    <mergeCell ref="A5:R5"/>
    <mergeCell ref="A6:R6"/>
    <mergeCell ref="F52:M52"/>
    <mergeCell ref="A9:R9"/>
    <mergeCell ref="A15:J15"/>
    <mergeCell ref="C27:F27"/>
    <mergeCell ref="K27:P27"/>
    <mergeCell ref="C28:F28"/>
    <mergeCell ref="K28:P28"/>
    <mergeCell ref="C29:F29"/>
    <mergeCell ref="K29:P29"/>
    <mergeCell ref="C30:F30"/>
    <mergeCell ref="K30:P30"/>
    <mergeCell ref="F51:M51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84D3-0A08-46D3-B3D8-35AE51A92EE3}">
  <dimension ref="A2:J66"/>
  <sheetViews>
    <sheetView showGridLines="0" tabSelected="1" view="pageBreakPreview" zoomScale="85" zoomScaleNormal="100" zoomScaleSheetLayoutView="85" workbookViewId="0">
      <selection activeCell="F54" sqref="F54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64"/>
      <c r="C2" s="264"/>
      <c r="D2" s="264"/>
      <c r="E2" s="264"/>
      <c r="F2" s="264"/>
      <c r="G2" s="264"/>
      <c r="H2" s="264"/>
      <c r="I2" s="65"/>
    </row>
    <row r="3" spans="1:10" ht="23.25" customHeight="1" x14ac:dyDescent="0.35">
      <c r="B3" s="188"/>
      <c r="C3" s="188"/>
      <c r="D3" s="188"/>
      <c r="E3" s="188"/>
      <c r="F3" s="188"/>
      <c r="G3" s="188"/>
      <c r="H3" s="188"/>
      <c r="I3" s="65"/>
    </row>
    <row r="4" spans="1:10" ht="23.25" customHeight="1" x14ac:dyDescent="0.35">
      <c r="B4" s="188"/>
      <c r="C4" s="188"/>
      <c r="D4" s="188"/>
      <c r="E4" s="188"/>
      <c r="F4" s="188"/>
      <c r="G4" s="188"/>
      <c r="H4" s="188"/>
      <c r="I4" s="65"/>
    </row>
    <row r="5" spans="1:10" ht="23.25" customHeight="1" x14ac:dyDescent="0.35">
      <c r="A5" s="265" t="s">
        <v>18</v>
      </c>
      <c r="B5" s="265"/>
      <c r="C5" s="265"/>
      <c r="D5" s="265"/>
      <c r="E5" s="265"/>
      <c r="F5" s="265"/>
      <c r="G5" s="265"/>
      <c r="H5" s="66"/>
      <c r="I5" s="66"/>
      <c r="J5" s="66"/>
    </row>
    <row r="6" spans="1:10" ht="23.25" customHeight="1" x14ac:dyDescent="0.25">
      <c r="A6" s="266"/>
      <c r="B6" s="266"/>
      <c r="C6" s="266"/>
      <c r="D6" s="266"/>
      <c r="E6" s="266"/>
      <c r="F6" s="266"/>
      <c r="G6" s="266"/>
      <c r="H6" s="67"/>
      <c r="I6" s="67"/>
      <c r="J6" s="67"/>
    </row>
    <row r="7" spans="1:10" ht="23.25" customHeight="1" x14ac:dyDescent="0.35">
      <c r="B7" s="188"/>
      <c r="C7" s="188"/>
      <c r="D7" s="188"/>
      <c r="E7" s="188"/>
      <c r="F7" s="188"/>
      <c r="G7" s="188"/>
      <c r="H7" s="188"/>
      <c r="I7" s="65"/>
    </row>
    <row r="8" spans="1:10" ht="27.75" x14ac:dyDescent="0.25">
      <c r="B8" s="267" t="s">
        <v>523</v>
      </c>
      <c r="C8" s="267"/>
      <c r="D8" s="267"/>
      <c r="E8" s="267"/>
      <c r="F8" s="267"/>
      <c r="G8" s="68"/>
      <c r="H8" s="68"/>
    </row>
    <row r="9" spans="1:10" ht="23.25" x14ac:dyDescent="0.25">
      <c r="B9" s="268" t="s">
        <v>678</v>
      </c>
      <c r="C9" s="268"/>
      <c r="D9" s="268"/>
      <c r="E9" s="268"/>
      <c r="F9" s="268"/>
      <c r="G9" s="28"/>
      <c r="H9" s="28"/>
    </row>
    <row r="10" spans="1:10" ht="23.25" x14ac:dyDescent="0.35">
      <c r="B10" s="69"/>
      <c r="C10" s="70" t="s">
        <v>600</v>
      </c>
      <c r="D10" s="70"/>
      <c r="E10" s="70"/>
      <c r="F10" s="70"/>
      <c r="G10" s="71"/>
      <c r="H10" s="71"/>
    </row>
    <row r="11" spans="1:10" ht="6.75" customHeight="1" x14ac:dyDescent="0.25"/>
    <row r="12" spans="1:10" ht="19.5" x14ac:dyDescent="0.3">
      <c r="B12" s="269" t="s">
        <v>524</v>
      </c>
      <c r="C12" s="189"/>
      <c r="D12" s="189"/>
      <c r="E12" s="72"/>
      <c r="G12" s="5"/>
    </row>
    <row r="13" spans="1:10" ht="20.25" x14ac:dyDescent="0.3">
      <c r="B13" s="269"/>
      <c r="C13" s="189"/>
      <c r="D13" s="189"/>
      <c r="E13" s="72"/>
      <c r="F13" s="73"/>
      <c r="G13" s="5"/>
    </row>
    <row r="14" spans="1:10" ht="19.5" x14ac:dyDescent="0.3">
      <c r="B14" s="269"/>
      <c r="C14" s="189"/>
      <c r="D14" s="189"/>
      <c r="E14" s="72"/>
      <c r="G14" s="5"/>
    </row>
    <row r="15" spans="1:10" ht="19.5" x14ac:dyDescent="0.3">
      <c r="B15" s="189" t="s">
        <v>525</v>
      </c>
      <c r="C15" s="189"/>
      <c r="D15" s="189"/>
      <c r="E15" s="74"/>
      <c r="G15" s="5"/>
    </row>
    <row r="16" spans="1:10" ht="20.25" x14ac:dyDescent="0.3">
      <c r="B16" s="75" t="s">
        <v>602</v>
      </c>
      <c r="C16" s="75"/>
      <c r="D16" s="75"/>
      <c r="E16" s="76">
        <v>27830</v>
      </c>
      <c r="G16" s="5"/>
    </row>
    <row r="17" spans="2:7" ht="20.25" x14ac:dyDescent="0.3">
      <c r="B17" s="75" t="s">
        <v>599</v>
      </c>
      <c r="C17" s="77"/>
      <c r="D17" s="78"/>
      <c r="E17" s="176">
        <v>2808535.55</v>
      </c>
      <c r="G17" s="5"/>
    </row>
    <row r="18" spans="2:7" ht="20.25" x14ac:dyDescent="0.3">
      <c r="B18" s="189" t="s">
        <v>598</v>
      </c>
      <c r="C18" s="79"/>
      <c r="D18" s="78"/>
      <c r="E18" s="177">
        <f>SUM(E16:E17)</f>
        <v>2836365.55</v>
      </c>
      <c r="G18" s="5"/>
    </row>
    <row r="19" spans="2:7" ht="5.25" customHeight="1" x14ac:dyDescent="0.3">
      <c r="B19" s="189"/>
      <c r="C19" s="79"/>
      <c r="D19" s="78"/>
      <c r="E19" s="177"/>
      <c r="G19" s="5"/>
    </row>
    <row r="20" spans="2:7" ht="20.25" x14ac:dyDescent="0.3">
      <c r="B20" s="75" t="s">
        <v>526</v>
      </c>
      <c r="C20" s="80"/>
      <c r="D20" s="75"/>
      <c r="E20" s="81">
        <v>230021.89</v>
      </c>
      <c r="G20" s="5"/>
    </row>
    <row r="21" spans="2:7" ht="21" thickBot="1" x14ac:dyDescent="0.35">
      <c r="B21" s="189" t="s">
        <v>527</v>
      </c>
      <c r="C21" s="82"/>
      <c r="D21" s="189"/>
      <c r="E21" s="178">
        <f>SUM(E18:E20)</f>
        <v>3066387.44</v>
      </c>
      <c r="G21" s="5"/>
    </row>
    <row r="22" spans="2:7" ht="20.25" thickTop="1" x14ac:dyDescent="0.3">
      <c r="B22" s="189"/>
      <c r="C22" s="82"/>
      <c r="D22" s="189"/>
      <c r="E22" s="83"/>
      <c r="G22" s="5"/>
    </row>
    <row r="23" spans="2:7" ht="19.5" x14ac:dyDescent="0.3">
      <c r="B23" s="84" t="s">
        <v>528</v>
      </c>
      <c r="C23" s="82"/>
      <c r="D23" s="189"/>
      <c r="E23" s="85"/>
      <c r="G23" s="5"/>
    </row>
    <row r="24" spans="2:7" ht="19.5" x14ac:dyDescent="0.3">
      <c r="B24" s="75" t="s">
        <v>529</v>
      </c>
      <c r="C24" s="80"/>
      <c r="D24" s="75"/>
      <c r="E24" s="83"/>
      <c r="G24" s="5"/>
    </row>
    <row r="25" spans="2:7" ht="19.5" x14ac:dyDescent="0.3">
      <c r="B25" s="75"/>
      <c r="C25" s="80"/>
      <c r="D25" s="75"/>
      <c r="E25" s="83"/>
      <c r="G25" s="5"/>
    </row>
    <row r="26" spans="2:7" ht="20.25" x14ac:dyDescent="0.3">
      <c r="B26" s="261" t="s">
        <v>530</v>
      </c>
      <c r="C26" s="261"/>
      <c r="D26" s="81">
        <v>4795183.6500000004</v>
      </c>
      <c r="E26" s="86"/>
      <c r="F26" s="87"/>
      <c r="G26" s="5"/>
    </row>
    <row r="27" spans="2:7" ht="20.25" x14ac:dyDescent="0.3">
      <c r="B27" s="88" t="s">
        <v>531</v>
      </c>
      <c r="C27" s="89"/>
      <c r="D27" s="90">
        <v>1587072.79</v>
      </c>
      <c r="E27" s="91">
        <f>+D26-D27</f>
        <v>3208110.8600000003</v>
      </c>
      <c r="F27" s="87"/>
      <c r="G27" s="5"/>
    </row>
    <row r="28" spans="2:7" ht="20.25" x14ac:dyDescent="0.3">
      <c r="B28" s="88"/>
      <c r="C28" s="92"/>
      <c r="D28" s="81"/>
      <c r="E28" s="91"/>
      <c r="F28" s="93"/>
      <c r="G28" s="5"/>
    </row>
    <row r="29" spans="2:7" ht="20.25" x14ac:dyDescent="0.3">
      <c r="B29" s="261" t="s">
        <v>532</v>
      </c>
      <c r="C29" s="261"/>
      <c r="D29" s="94">
        <f>8472299.35+5470.19</f>
        <v>8477769.5399999991</v>
      </c>
      <c r="E29" s="91"/>
      <c r="F29" s="95"/>
      <c r="G29" s="5"/>
    </row>
    <row r="30" spans="2:7" ht="20.25" x14ac:dyDescent="0.3">
      <c r="B30" s="88" t="s">
        <v>531</v>
      </c>
      <c r="C30" s="89"/>
      <c r="D30" s="90">
        <v>4937922.5999999996</v>
      </c>
      <c r="E30" s="91">
        <f>+D29-D30</f>
        <v>3539846.9399999995</v>
      </c>
      <c r="G30" s="5"/>
    </row>
    <row r="31" spans="2:7" ht="20.25" x14ac:dyDescent="0.3">
      <c r="B31" s="88"/>
      <c r="C31" s="89"/>
      <c r="D31" s="81"/>
      <c r="E31" s="91"/>
      <c r="G31" s="5"/>
    </row>
    <row r="32" spans="2:7" ht="20.25" x14ac:dyDescent="0.3">
      <c r="B32" s="88"/>
      <c r="C32" s="89"/>
      <c r="D32" s="81"/>
      <c r="E32" s="91"/>
      <c r="F32" s="93"/>
      <c r="G32" s="5"/>
    </row>
    <row r="33" spans="2:7" ht="20.25" x14ac:dyDescent="0.3">
      <c r="B33" s="96" t="s">
        <v>533</v>
      </c>
      <c r="C33" s="89"/>
      <c r="D33" s="81">
        <v>597387.86</v>
      </c>
      <c r="E33" s="91"/>
      <c r="F33" s="93"/>
      <c r="G33" s="5"/>
    </row>
    <row r="34" spans="2:7" ht="20.25" x14ac:dyDescent="0.3">
      <c r="B34" s="88" t="s">
        <v>531</v>
      </c>
      <c r="C34" s="89"/>
      <c r="D34" s="90">
        <v>67297.8</v>
      </c>
      <c r="E34" s="91">
        <f>+D33-D34</f>
        <v>530090.05999999994</v>
      </c>
      <c r="F34" s="93"/>
      <c r="G34" s="5"/>
    </row>
    <row r="35" spans="2:7" ht="20.25" x14ac:dyDescent="0.3">
      <c r="B35" s="88"/>
      <c r="C35" s="89"/>
      <c r="D35" s="94"/>
      <c r="E35" s="91"/>
      <c r="F35" s="93"/>
      <c r="G35" s="5"/>
    </row>
    <row r="36" spans="2:7" ht="20.25" x14ac:dyDescent="0.3">
      <c r="B36" s="96" t="s">
        <v>601</v>
      </c>
      <c r="C36" s="89"/>
      <c r="D36" s="81"/>
      <c r="E36" s="91">
        <v>-272</v>
      </c>
      <c r="F36" s="93"/>
      <c r="G36" s="5"/>
    </row>
    <row r="37" spans="2:7" ht="26.25" customHeight="1" x14ac:dyDescent="0.3">
      <c r="B37" s="189" t="s">
        <v>534</v>
      </c>
      <c r="C37" s="82"/>
      <c r="D37" s="97"/>
      <c r="E37" s="86">
        <f>SUM(E27:E36)</f>
        <v>7277775.8599999994</v>
      </c>
      <c r="F37" s="93"/>
      <c r="G37" s="5"/>
    </row>
    <row r="38" spans="2:7" ht="21" thickBot="1" x14ac:dyDescent="0.35">
      <c r="B38" s="189" t="s">
        <v>535</v>
      </c>
      <c r="C38" s="82"/>
      <c r="D38" s="98"/>
      <c r="E38" s="99">
        <f>+E21+E37</f>
        <v>10344163.299999999</v>
      </c>
      <c r="G38" s="5"/>
    </row>
    <row r="39" spans="2:7" ht="21" thickTop="1" x14ac:dyDescent="0.3">
      <c r="B39" s="189"/>
      <c r="C39" s="82"/>
      <c r="D39" s="97"/>
      <c r="E39" s="100"/>
      <c r="G39" s="5"/>
    </row>
    <row r="40" spans="2:7" ht="19.5" x14ac:dyDescent="0.3">
      <c r="B40" s="189" t="s">
        <v>536</v>
      </c>
      <c r="C40" s="82"/>
      <c r="D40" s="101"/>
      <c r="E40" s="102"/>
      <c r="F40" s="103"/>
      <c r="G40" s="5"/>
    </row>
    <row r="41" spans="2:7" ht="19.5" x14ac:dyDescent="0.3">
      <c r="B41" s="189"/>
      <c r="C41" s="82"/>
      <c r="D41" s="189"/>
      <c r="E41" s="175"/>
      <c r="G41" s="5"/>
    </row>
    <row r="42" spans="2:7" ht="19.5" x14ac:dyDescent="0.3">
      <c r="B42" s="189" t="s">
        <v>537</v>
      </c>
      <c r="C42" s="82"/>
      <c r="D42" s="189"/>
      <c r="E42" s="74"/>
      <c r="G42" s="5"/>
    </row>
    <row r="43" spans="2:7" ht="24.75" x14ac:dyDescent="0.3">
      <c r="B43" s="75" t="s">
        <v>538</v>
      </c>
      <c r="C43" s="80"/>
      <c r="D43" s="75"/>
      <c r="E43" s="104">
        <v>757500</v>
      </c>
      <c r="G43" s="5"/>
    </row>
    <row r="44" spans="2:7" ht="20.25" x14ac:dyDescent="0.3">
      <c r="B44" s="189" t="s">
        <v>539</v>
      </c>
      <c r="C44" s="82"/>
      <c r="D44" s="189"/>
      <c r="E44" s="86"/>
      <c r="G44" s="5"/>
    </row>
    <row r="45" spans="2:7" ht="20.25" x14ac:dyDescent="0.3">
      <c r="B45" s="189" t="s">
        <v>540</v>
      </c>
      <c r="C45" s="82"/>
      <c r="D45" s="189"/>
      <c r="E45" s="86">
        <f>+E43</f>
        <v>757500</v>
      </c>
      <c r="G45" s="5"/>
    </row>
    <row r="46" spans="2:7" ht="20.25" x14ac:dyDescent="0.3">
      <c r="B46" s="189" t="s">
        <v>541</v>
      </c>
      <c r="C46" s="82"/>
      <c r="D46" s="189"/>
      <c r="E46" s="105">
        <f>+E44+E45</f>
        <v>757500</v>
      </c>
      <c r="G46" s="5"/>
    </row>
    <row r="47" spans="2:7" ht="20.25" x14ac:dyDescent="0.3">
      <c r="B47" s="189"/>
      <c r="C47" s="82"/>
      <c r="D47" s="189"/>
      <c r="E47" s="100"/>
      <c r="G47" s="5"/>
    </row>
    <row r="48" spans="2:7" ht="20.25" x14ac:dyDescent="0.3">
      <c r="B48" s="189" t="s">
        <v>542</v>
      </c>
      <c r="C48" s="82"/>
      <c r="D48" s="189"/>
      <c r="E48" s="86"/>
      <c r="G48" s="5"/>
    </row>
    <row r="49" spans="1:9" ht="20.25" x14ac:dyDescent="0.3">
      <c r="B49" s="75" t="s">
        <v>543</v>
      </c>
      <c r="C49" s="106"/>
      <c r="D49" s="75"/>
      <c r="E49" s="107">
        <f>+E38-E46</f>
        <v>9586663.2999999989</v>
      </c>
      <c r="G49" s="5"/>
    </row>
    <row r="50" spans="1:9" ht="20.25" x14ac:dyDescent="0.3">
      <c r="B50" s="189" t="s">
        <v>544</v>
      </c>
      <c r="C50" s="82"/>
      <c r="D50" s="189"/>
      <c r="E50" s="108">
        <f>SUM(E49:E49)</f>
        <v>9586663.2999999989</v>
      </c>
      <c r="G50" s="5"/>
    </row>
    <row r="51" spans="1:9" ht="21" thickBot="1" x14ac:dyDescent="0.35">
      <c r="B51" s="189" t="s">
        <v>545</v>
      </c>
      <c r="C51" s="82"/>
      <c r="D51" s="189"/>
      <c r="E51" s="109">
        <f>+E46+E50</f>
        <v>10344163.299999999</v>
      </c>
      <c r="G51" s="5"/>
    </row>
    <row r="52" spans="1:9" ht="20.25" thickTop="1" x14ac:dyDescent="0.3">
      <c r="B52" s="189"/>
      <c r="C52" s="189"/>
      <c r="D52" s="189"/>
      <c r="E52" s="110"/>
      <c r="G52" s="5"/>
    </row>
    <row r="53" spans="1:9" ht="19.5" x14ac:dyDescent="0.3">
      <c r="B53" s="189"/>
      <c r="C53" s="189"/>
      <c r="D53" s="189"/>
      <c r="E53" s="102"/>
      <c r="G53" s="5"/>
    </row>
    <row r="54" spans="1:9" ht="16.5" x14ac:dyDescent="0.25">
      <c r="B54" s="189"/>
      <c r="C54" s="189"/>
      <c r="D54" s="189"/>
      <c r="E54" s="102"/>
    </row>
    <row r="55" spans="1:9" ht="16.5" x14ac:dyDescent="0.25">
      <c r="B55" s="189"/>
      <c r="C55" s="189"/>
      <c r="D55" s="189"/>
      <c r="E55" s="102"/>
    </row>
    <row r="56" spans="1:9" ht="16.5" x14ac:dyDescent="0.25">
      <c r="B56" s="189"/>
      <c r="C56" s="189"/>
      <c r="D56" s="189"/>
      <c r="E56" s="102"/>
    </row>
    <row r="57" spans="1:9" ht="16.5" x14ac:dyDescent="0.25">
      <c r="B57" s="189"/>
      <c r="C57" s="189"/>
      <c r="D57" s="189"/>
      <c r="E57" s="102"/>
    </row>
    <row r="58" spans="1:9" ht="16.5" x14ac:dyDescent="0.25">
      <c r="B58" s="189"/>
      <c r="C58" s="189"/>
      <c r="D58" s="189"/>
      <c r="E58" s="102"/>
    </row>
    <row r="59" spans="1:9" s="113" customFormat="1" ht="19.5" customHeight="1" x14ac:dyDescent="0.25">
      <c r="A59" s="167" t="s">
        <v>580</v>
      </c>
      <c r="C59" s="169" t="s">
        <v>582</v>
      </c>
      <c r="E59" s="169" t="s">
        <v>597</v>
      </c>
      <c r="F59" s="170"/>
      <c r="H59" s="111"/>
    </row>
    <row r="60" spans="1:9" s="113" customFormat="1" ht="19.5" x14ac:dyDescent="0.3">
      <c r="A60" s="168" t="s">
        <v>581</v>
      </c>
      <c r="C60" s="171" t="s">
        <v>584</v>
      </c>
      <c r="E60" s="171" t="s">
        <v>595</v>
      </c>
      <c r="F60" s="170"/>
      <c r="H60" s="111"/>
      <c r="I60" s="111"/>
    </row>
    <row r="61" spans="1:9" customFormat="1" ht="19.5" customHeight="1" x14ac:dyDescent="0.25">
      <c r="A61" s="172" t="s">
        <v>583</v>
      </c>
      <c r="B61" s="111"/>
      <c r="C61" s="173" t="s">
        <v>546</v>
      </c>
      <c r="D61" s="1"/>
      <c r="E61" s="173" t="s">
        <v>596</v>
      </c>
      <c r="F61" s="170"/>
      <c r="G61" s="1"/>
      <c r="H61" s="1"/>
      <c r="I61" s="1"/>
    </row>
    <row r="62" spans="1:9" customFormat="1" ht="19.5" x14ac:dyDescent="0.3">
      <c r="A62" s="1"/>
      <c r="B62" s="112"/>
      <c r="C62" s="112"/>
      <c r="D62" s="5"/>
      <c r="E62" s="112"/>
      <c r="F62" s="5"/>
      <c r="G62" s="5"/>
      <c r="H62" s="1"/>
      <c r="I62" s="1"/>
    </row>
    <row r="63" spans="1:9" customFormat="1" ht="31.5" customHeight="1" x14ac:dyDescent="0.25">
      <c r="A63" s="1"/>
      <c r="B63" s="114"/>
      <c r="C63" s="114"/>
      <c r="D63" s="1"/>
      <c r="E63" s="114"/>
      <c r="F63" s="1"/>
      <c r="G63" s="1"/>
      <c r="H63" s="1"/>
      <c r="I63" s="1"/>
    </row>
    <row r="64" spans="1:9" ht="17.25" thickBot="1" x14ac:dyDescent="0.3">
      <c r="B64" s="115"/>
      <c r="C64" s="115"/>
      <c r="D64" s="115"/>
      <c r="E64" s="116"/>
      <c r="F64" s="117"/>
    </row>
    <row r="65" spans="2:6" ht="16.5" customHeight="1" x14ac:dyDescent="0.25">
      <c r="B65" s="262" t="s">
        <v>547</v>
      </c>
      <c r="C65" s="262"/>
      <c r="D65" s="262"/>
      <c r="E65" s="262"/>
      <c r="F65" s="262"/>
    </row>
    <row r="66" spans="2:6" x14ac:dyDescent="0.25">
      <c r="B66" s="263" t="s">
        <v>548</v>
      </c>
      <c r="C66" s="263"/>
      <c r="D66" s="263"/>
      <c r="E66" s="263"/>
      <c r="F66" s="26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8FF2DE57-5B0B-45A5-B2EF-47CD4879C32B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 </vt:lpstr>
      <vt:lpstr>INGRESOS Y EGRESOS AGOSTO</vt:lpstr>
      <vt:lpstr>CxP AGOSTO 2021</vt:lpstr>
      <vt:lpstr>ESTADO DE SITUACION AGOSTO 2021</vt:lpstr>
      <vt:lpstr>'Bienes Almacen Julio-Septiembr '!Área_de_impresión</vt:lpstr>
      <vt:lpstr>'CxP AGOSTO 2021'!Área_de_impresión</vt:lpstr>
      <vt:lpstr>'ESTADO DE SITUACION AGOSTO 2021'!Área_de_impresión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2021-10-28T20:07:28Z</cp:lastPrinted>
  <dcterms:created xsi:type="dcterms:W3CDTF">2021-07-27T16:08:42Z</dcterms:created>
  <dcterms:modified xsi:type="dcterms:W3CDTF">2021-12-13T18:43:36Z</dcterms:modified>
</cp:coreProperties>
</file>