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13_ncr:1_{C6F58E32-12D6-46C4-B884-1763AA90E5AE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I25" i="1" s="1"/>
  <c r="J29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<sst xmlns="http://schemas.openxmlformats.org/spreadsheetml/2006/main" count="76" uniqueCount="76">
  <si>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</si>
  <si>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</si>
  <si>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</si>
  <si>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</si>
  <si>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</si>
  <si>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</si>
  <si>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</si>
  <si>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</si>
  <si>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</si>
  <si>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</si>
  <si>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</si>
  <si>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</si>
  <si>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</si>
  <si>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</si>
  <si>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</si>
  <si>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</si>
  <si>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</si>
  <si>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</si>
  <si>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</si>
  <si>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</si>
  <si>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</si>
  <si>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</si>
  <si>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</si>
  <si>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</si>
  <si>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</si>
  <si>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</si>
  <si>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</si>
  <si>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</si>
  <si>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</si>
  <si>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</si>
  <si>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</si>
  <si>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</si>
  <si>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</si>
  <si>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</si>
  <si>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</si>
  <si>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</si>
  <si>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</si>
  <si>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</si>
  <si>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</si>
  <si>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</si>
  <si>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</si>
  <si>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</si>
  <si>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</si>
  <si>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</si>
  <si>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</si>
  <si>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</si>
  <si>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</si>
  <si>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</si>
  <si>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</si>
  <si>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</si>
  <si>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</si>
  <si>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</si>
  <si>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</si>
  <si>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</si>
  <si>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</si>
  <si>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</si>
  <si>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</si>
  <si>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</si>
  <si>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</si>
  <si>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</si>
  <si>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</si>
  <si>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</si>
  <si>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</si>
  <si>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</si>
  <si>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</si>
  <si>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</si>
  <si>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</si>
  <si>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</si>
  <si>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</si>
  <si>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</si>
  <si>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Lineamientos para la Ejecución Presupuestaria 2023 del Gobierno General Nacional</t>
  </si>
  <si>
    <t>Enc. de Planificación y Desarrollo</t>
  </si>
  <si>
    <t>Informe de Evaluación Trimestral de las Metas Físicas-Financieras Abr-Jun Año 2023</t>
  </si>
  <si>
    <t xml:space="preserve">Para la meta física tenemos un cumplimiento del 100% de lo programado, logrando registrar 30/30 inpecciones de supervisión y control realizadas a las empresas acogidas al regimen de Desarrollo Fronterizo. En cuanto a la meta financiera, se programó RD$16,000,000.00 para el T2-2023 logrando ejecutar RD$19,798,741.72 correspondiente a una 123.75% </t>
  </si>
  <si>
    <t>La desviación de 23.75% por encima de la meta financiera programada se debe a que se devengaron gastos no programados en el mes de mayo 2023, como saldo de facturas pendientes del contrato de combustible vigente, pago de incentivo por rendimiento individual y compras menores de artículos no programados.</t>
  </si>
  <si>
    <t>1-Debe realizarse reuniones periódicas con las áreas Financiera, Compras, RRHH y Planificación para el monitoreo y control del cumplimiento de la meta financiera, a fin de evitar los altos desvíos.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</si>
</sst>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  <xdr:twoCellAnchor editAs="oneCell">
    <xdr:from>
      <xdr:col>7</xdr:col>
      <xdr:colOff>428625</xdr:colOff>
      <xdr:row>37</xdr:row>
      <xdr:rowOff>219075</xdr:rowOff>
    </xdr:from>
    <xdr:to>
      <xdr:col>9</xdr:col>
      <xdr:colOff>180978</xdr:colOff>
      <xdr:row>43</xdr:row>
      <xdr:rowOff>177168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A64712-15B4-F258-24FE-2135E9B46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2639675"/>
          <a:ext cx="1447803" cy="1463043"/>
        </a:xfrm>
        <a:prstGeom prst="rect">
          <a:avLst/>
        </a:prstGeom>
      </xdr:spPr>
    </xdr:pic>
    <xdr:clientData/>
  </xdr:twoCellAnchor>
  <xdr:twoCellAnchor editAs="oneCell">
    <xdr:from>
      <xdr:col>6</xdr:col>
      <xdr:colOff>608670</xdr:colOff>
      <xdr:row>39</xdr:row>
      <xdr:rowOff>9525</xdr:rowOff>
    </xdr:from>
    <xdr:to>
      <xdr:col>8</xdr:col>
      <xdr:colOff>472444</xdr:colOff>
      <xdr:row>42</xdr:row>
      <xdr:rowOff>135258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3036CC-69B5-1863-0BFB-6E2999660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695" y="12963525"/>
          <a:ext cx="1559224" cy="9067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35" zoomScaleNormal="100" zoomScaleSheetLayoutView="100" workbookViewId="0">
      <selection activeCell="A40" sqref="A40:J40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49" t="s">
        <v>72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1.75" thickBot="1" x14ac:dyDescent="0.3">
      <c r="A2" s="22"/>
      <c r="B2" s="52" t="s">
        <v>0</v>
      </c>
      <c r="C2" s="53"/>
      <c r="D2" s="52" t="s">
        <v>1</v>
      </c>
      <c r="E2" s="54"/>
      <c r="F2" s="54"/>
      <c r="G2" s="53"/>
      <c r="H2" s="55"/>
      <c r="I2" s="2" t="s">
        <v>2</v>
      </c>
      <c r="J2" s="3" t="s">
        <v>3</v>
      </c>
      <c r="K2" s="1"/>
    </row>
    <row r="3" spans="1:11" ht="21.75" thickBot="1" x14ac:dyDescent="0.3">
      <c r="A3" s="23"/>
      <c r="B3" s="56" t="s">
        <v>4</v>
      </c>
      <c r="C3" s="57"/>
      <c r="D3" s="56" t="s">
        <v>70</v>
      </c>
      <c r="E3" s="57"/>
      <c r="F3" s="57"/>
      <c r="G3" s="57"/>
      <c r="H3" s="58"/>
      <c r="I3" s="29" t="s">
        <v>68</v>
      </c>
      <c r="J3" s="30">
        <v>0</v>
      </c>
      <c r="K3" s="1"/>
    </row>
    <row r="4" spans="1:11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4" t="s">
        <v>7</v>
      </c>
      <c r="B8" s="63" t="s">
        <v>55</v>
      </c>
      <c r="C8" s="64"/>
      <c r="D8" s="64"/>
      <c r="E8" s="64"/>
      <c r="F8" s="64"/>
      <c r="G8" s="64"/>
      <c r="H8" s="64"/>
      <c r="I8" s="64"/>
      <c r="J8" s="65"/>
      <c r="K8" s="1"/>
    </row>
    <row r="9" spans="1:11" ht="15" customHeight="1" x14ac:dyDescent="0.25">
      <c r="A9" s="24" t="s">
        <v>36</v>
      </c>
      <c r="B9" s="63" t="s">
        <v>56</v>
      </c>
      <c r="C9" s="64"/>
      <c r="D9" s="64"/>
      <c r="E9" s="64"/>
      <c r="F9" s="64"/>
      <c r="G9" s="64"/>
      <c r="H9" s="64"/>
      <c r="I9" s="64"/>
      <c r="J9" s="65"/>
      <c r="K9" s="1"/>
    </row>
    <row r="10" spans="1:11" x14ac:dyDescent="0.25">
      <c r="A10" s="24" t="s">
        <v>37</v>
      </c>
      <c r="B10" s="63" t="s">
        <v>57</v>
      </c>
      <c r="C10" s="64"/>
      <c r="D10" s="64"/>
      <c r="E10" s="64"/>
      <c r="F10" s="64"/>
      <c r="G10" s="64"/>
      <c r="H10" s="64"/>
      <c r="I10" s="64"/>
      <c r="J10" s="65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69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5">
        <v>2</v>
      </c>
      <c r="C14" s="35" t="str">
        <f>IFERROR(VLOOKUP(B14,'[1]Validacion datos'!A2:B5,2,FALSE),"")</f>
        <v>DESARROLLO SOCIAL</v>
      </c>
      <c r="D14" s="35"/>
      <c r="E14" s="35"/>
      <c r="F14" s="35"/>
      <c r="G14" s="35"/>
      <c r="H14" s="35"/>
      <c r="I14" s="35"/>
      <c r="J14" s="35"/>
    </row>
    <row r="15" spans="1:11" ht="26.25" customHeight="1" x14ac:dyDescent="0.25">
      <c r="A15" s="4" t="s">
        <v>12</v>
      </c>
      <c r="B15" s="7">
        <v>2.4</v>
      </c>
      <c r="C15" s="35" t="str">
        <f>IFERROR(VLOOKUP(B15,'[1]Validacion datos'!A8:B26,2,FALSE),"")</f>
        <v>Cohesión territorial</v>
      </c>
      <c r="D15" s="35"/>
      <c r="E15" s="35"/>
      <c r="F15" s="35"/>
      <c r="G15" s="35"/>
      <c r="H15" s="35"/>
      <c r="I15" s="35"/>
      <c r="J15" s="35"/>
    </row>
    <row r="16" spans="1:11" ht="29.25" customHeight="1" x14ac:dyDescent="0.25">
      <c r="A16" s="4" t="s">
        <v>13</v>
      </c>
      <c r="B16" s="8" t="s">
        <v>66</v>
      </c>
      <c r="C16" s="35" t="str">
        <f>IFERROR(VLOOKUP(B16,'[1]Validacion datos'!D8:E64,2,FALSE),"")</f>
        <v>Promover el desarrollo sostenible de la zona fronteriza</v>
      </c>
      <c r="D16" s="35"/>
      <c r="E16" s="35"/>
      <c r="F16" s="35"/>
      <c r="G16" s="35"/>
      <c r="H16" s="35"/>
      <c r="I16" s="35"/>
      <c r="J16" s="35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67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47" t="s">
        <v>20</v>
      </c>
      <c r="B24" s="48"/>
      <c r="C24" s="66" t="s">
        <v>21</v>
      </c>
      <c r="D24" s="68"/>
      <c r="E24" s="68"/>
      <c r="F24" s="68" t="s">
        <v>22</v>
      </c>
      <c r="G24" s="68"/>
      <c r="H24" s="48"/>
      <c r="I24" s="66" t="s">
        <v>23</v>
      </c>
      <c r="J24" s="67"/>
    </row>
    <row r="25" spans="1:11" x14ac:dyDescent="0.25">
      <c r="A25" s="82">
        <v>80000000</v>
      </c>
      <c r="B25" s="83"/>
      <c r="C25" s="72">
        <v>80000000</v>
      </c>
      <c r="D25" s="73"/>
      <c r="E25" s="74"/>
      <c r="F25" s="72">
        <f>15436695.86+19798741.72</f>
        <v>35235437.579999998</v>
      </c>
      <c r="G25" s="73"/>
      <c r="H25" s="74"/>
      <c r="I25" s="84">
        <f>+IF(F25&gt;0,F25/C25,0)</f>
        <v>0.44044296974999997</v>
      </c>
      <c r="J25" s="85"/>
    </row>
    <row r="26" spans="1:11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5"/>
      <c r="B27"/>
      <c r="C27" s="69" t="s">
        <v>50</v>
      </c>
      <c r="D27" s="70"/>
      <c r="E27" s="69" t="s">
        <v>48</v>
      </c>
      <c r="F27" s="70"/>
      <c r="G27" s="69" t="s">
        <v>49</v>
      </c>
      <c r="H27" s="69"/>
      <c r="I27" s="69" t="s">
        <v>25</v>
      </c>
      <c r="J27" s="71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65</v>
      </c>
      <c r="B29" s="14" t="s">
        <v>51</v>
      </c>
      <c r="C29" s="15">
        <v>120</v>
      </c>
      <c r="D29" s="16">
        <v>80000000</v>
      </c>
      <c r="E29" s="16">
        <v>30</v>
      </c>
      <c r="F29" s="16">
        <v>16000000</v>
      </c>
      <c r="G29" s="17">
        <v>30</v>
      </c>
      <c r="H29" s="16">
        <v>19798741.719999999</v>
      </c>
      <c r="I29" s="18">
        <f>IF(G29&gt;0,G29/C29,0)</f>
        <v>0.25</v>
      </c>
      <c r="J29" s="19">
        <f>IF(H29&gt;0,H29/D29,0)</f>
        <v>0.24748427149999999</v>
      </c>
    </row>
    <row r="30" spans="1:11" ht="15.75" x14ac:dyDescent="0.25">
      <c r="A30" s="39" t="s">
        <v>28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42" t="s">
        <v>29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1" ht="26.25" customHeight="1" x14ac:dyDescent="0.2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20" t="s">
        <v>32</v>
      </c>
      <c r="B34" s="45" t="s">
        <v>73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20" t="s">
        <v>33</v>
      </c>
      <c r="B35" s="45" t="s">
        <v>74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9" t="s">
        <v>34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75" t="s">
        <v>35</v>
      </c>
      <c r="B37" s="76"/>
      <c r="C37" s="76"/>
      <c r="D37" s="76"/>
      <c r="E37" s="76"/>
      <c r="F37" s="76"/>
      <c r="G37" s="76"/>
      <c r="H37" s="76"/>
      <c r="I37" s="76"/>
      <c r="J37" s="77"/>
      <c r="K37" s="1"/>
    </row>
    <row r="38" spans="1:11" ht="27.75" customHeight="1" x14ac:dyDescent="0.25">
      <c r="A38" s="78" t="s">
        <v>75</v>
      </c>
      <c r="B38" s="79"/>
      <c r="C38" s="79"/>
      <c r="D38" s="79"/>
      <c r="E38" s="79"/>
      <c r="F38" s="79"/>
      <c r="G38" s="79"/>
      <c r="H38" s="79"/>
      <c r="I38" s="79"/>
      <c r="J38" s="80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1" t="s">
        <v>41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1" ht="15.75" thickBot="1" x14ac:dyDescent="0.3">
      <c r="A41" s="27" t="s">
        <v>52</v>
      </c>
      <c r="B41" s="28">
        <v>80000000</v>
      </c>
      <c r="G41" s="32"/>
      <c r="H41" s="32"/>
      <c r="I41" s="32"/>
    </row>
    <row r="42" spans="1:11" x14ac:dyDescent="0.25">
      <c r="A42" s="27" t="s">
        <v>53</v>
      </c>
      <c r="B42" s="28">
        <v>80000000</v>
      </c>
      <c r="G42" s="33" t="s">
        <v>64</v>
      </c>
      <c r="H42" s="33"/>
      <c r="I42" s="33"/>
    </row>
    <row r="43" spans="1:11" x14ac:dyDescent="0.25">
      <c r="A43" s="27" t="s">
        <v>54</v>
      </c>
      <c r="B43" s="31">
        <v>35235437.579999998</v>
      </c>
      <c r="G43" s="34" t="s">
        <v>71</v>
      </c>
      <c r="H43" s="34"/>
      <c r="I43" s="34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2023-07-14T14:05:59Z</cp:lastPrinted>
  <dcterms:created xsi:type="dcterms:W3CDTF">2021-03-22T15:50:10Z</dcterms:created>
  <dcterms:modified xsi:type="dcterms:W3CDTF">2023-07-15T01:19:14Z</dcterms:modified>
</cp:coreProperties>
</file>