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crodriguez\Desktop\ADMINISTRATIVO FINANCIERO\EJECUCION PRESUPUESTARIA\2023\3. MARZO\"/>
    </mc:Choice>
  </mc:AlternateContent>
  <xr:revisionPtr revIDLastSave="0" documentId="8_{5C54258D-6FBC-4040-8F11-CCA8DCCFB0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MARZO  2023" sheetId="4" r:id="rId1"/>
  </sheets>
  <definedNames>
    <definedName name="_xlnm.Print_Area" localSheetId="0">'EJECUCION MARZO  2023'!$A$1:$H$114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G14" i="4"/>
  <c r="G24" i="4"/>
  <c r="G50" i="4"/>
  <c r="F9" i="4"/>
  <c r="F14" i="4"/>
  <c r="F24" i="4"/>
  <c r="F50" i="4"/>
  <c r="E9" i="4"/>
  <c r="E50" i="4"/>
  <c r="E24" i="4"/>
  <c r="E14" i="4"/>
  <c r="D52" i="4"/>
  <c r="D53" i="4"/>
  <c r="D54" i="4"/>
  <c r="D55" i="4"/>
  <c r="D56" i="4"/>
  <c r="D57" i="4"/>
  <c r="D58" i="4"/>
  <c r="D51" i="4"/>
  <c r="D26" i="4"/>
  <c r="D27" i="4"/>
  <c r="D28" i="4"/>
  <c r="D29" i="4"/>
  <c r="D30" i="4"/>
  <c r="D31" i="4"/>
  <c r="D32" i="4"/>
  <c r="D34" i="4"/>
  <c r="D35" i="4"/>
  <c r="D36" i="4"/>
  <c r="D37" i="4"/>
  <c r="D38" i="4"/>
  <c r="D39" i="4"/>
  <c r="D40" i="4"/>
  <c r="D41" i="4"/>
  <c r="D25" i="4"/>
  <c r="C24" i="4"/>
  <c r="B9" i="4"/>
  <c r="D16" i="4"/>
  <c r="D17" i="4"/>
  <c r="D18" i="4"/>
  <c r="D19" i="4"/>
  <c r="D20" i="4"/>
  <c r="D21" i="4"/>
  <c r="D22" i="4"/>
  <c r="D23" i="4"/>
  <c r="D15" i="4"/>
  <c r="C14" i="4"/>
  <c r="D13" i="4"/>
  <c r="D12" i="4"/>
  <c r="D11" i="4"/>
  <c r="D10" i="4"/>
  <c r="C9" i="4"/>
  <c r="B24" i="4"/>
  <c r="G8" i="4" l="1"/>
  <c r="G73" i="4"/>
  <c r="G84" i="4" s="1"/>
  <c r="D24" i="4"/>
  <c r="E8" i="4"/>
  <c r="D14" i="4"/>
  <c r="F73" i="4"/>
  <c r="F84" i="4" s="1"/>
  <c r="F8" i="4"/>
  <c r="E73" i="4"/>
  <c r="E84" i="4" s="1"/>
  <c r="D9" i="4"/>
  <c r="C83" i="4"/>
  <c r="C50" i="4"/>
  <c r="C73" i="4" s="1"/>
  <c r="C84" i="4" s="1"/>
  <c r="B50" i="4"/>
  <c r="D50" i="4" s="1"/>
  <c r="B42" i="4"/>
  <c r="B33" i="4"/>
  <c r="B14" i="4"/>
  <c r="B81" i="4"/>
  <c r="B78" i="4"/>
  <c r="B75" i="4"/>
  <c r="B8" i="4" l="1"/>
  <c r="D8" i="4"/>
  <c r="C8" i="4"/>
  <c r="B83" i="4"/>
  <c r="B73" i="4"/>
  <c r="D73" i="4" s="1"/>
  <c r="B74" i="4"/>
  <c r="B84" i="4" l="1"/>
  <c r="D84" i="4" s="1"/>
</calcChain>
</file>

<file path=xl/sharedStrings.xml><?xml version="1.0" encoding="utf-8"?>
<sst xmlns="http://schemas.openxmlformats.org/spreadsheetml/2006/main" count="97" uniqueCount="97">
  <si>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</si>
  <si>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</si>
  <si>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</si>
  <si>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</si>
  <si>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</si>
  <si>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</si>
  <si>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</si>
  <si>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</si>
  <si>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</si>
  <si>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</si>
  <si>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</si>
  <si>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</si>
  <si>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</si>
  <si>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</si>
  <si>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</si>
  <si>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</si>
  <si>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</si>
  <si>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</si>
  <si>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</si>
  <si>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</si>
  <si>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</si>
  <si>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</si>
  <si>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</si>
  <si>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</si>
  <si>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</si>
  <si>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</si>
  <si>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</si>
  <si>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</si>
  <si>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</si>
  <si>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</si>
  <si>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</si>
  <si>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</si>
  <si>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</si>
  <si>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</si>
  <si>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</si>
  <si>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</si>
  <si>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</si>
  <si>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</si>
  <si>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</si>
  <si>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</si>
  <si>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</si>
  <si>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</si>
  <si>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</si>
  <si>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</si>
  <si>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</si>
  <si>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</si>
  <si>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</si>
  <si>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</si>
  <si>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</si>
  <si>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</si>
  <si>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</si>
  <si>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</si>
  <si>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</si>
  <si>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</si>
  <si>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</si>
  <si>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</si>
  <si>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</si>
  <si>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</si>
  <si>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</si>
  <si>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</si>
  <si>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</si>
  <si>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</si>
  <si>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</si>
  <si>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</si>
  <si>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</si>
  <si>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</si>
  <si>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</si>
  <si>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</si>
  <si>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</si>
  <si>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</si>
  <si>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</si>
  <si>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</si>
  <si>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</si>
  <si>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</si>
  <si>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</si>
  <si>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</si>
  <si>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Consejo de Coordinación Zona Especial Desarrollo Fronterizo (CCDF)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</si>
  <si>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</si>
  <si>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</si>
  <si>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</si>
  <si>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</si>
  <si>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</si>
  <si>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</si>
  <si>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</si>
  <si>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</si>
  <si>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</si>
  <si>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</si>
  <si>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</si>
  <si>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(En RD$)</t>
  </si>
  <si>
    <t xml:space="preserve">Presupuesto de Gastos y Aplicaciones Financieras </t>
  </si>
  <si>
    <t>Año 2023</t>
  </si>
  <si>
    <t>Prespuesto Aprobado 2023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</si>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</sst>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color indexed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20"/>
      <color theme="8" tint="-0.49998474074526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8" tint="-0.499984740745262"/>
      <name val="Arial"/>
      <family val="2"/>
    </font>
    <font>
      <sz val="8"/>
      <name val="Arial"/>
      <family val="2"/>
    </font>
    <font>
      <b/>
      <sz val="16"/>
      <color theme="8" tint="-0.499984740745262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2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wrapText="1"/>
    </xf>
    <xf numFmtId="0" fontId="10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3" fillId="0" borderId="0" xfId="0" applyFont="1"/>
    <xf numFmtId="0" fontId="0" fillId="2" borderId="0" xfId="0" applyFill="1" applyAlignment="1">
      <alignment horizontal="left"/>
    </xf>
    <xf numFmtId="49" fontId="11" fillId="0" borderId="5" xfId="0" applyNumberFormat="1" applyFont="1" applyBorder="1" applyAlignment="1">
      <alignment horizontal="left" vertical="center" wrapText="1" indent="2"/>
    </xf>
    <xf numFmtId="49" fontId="16" fillId="0" borderId="5" xfId="0" applyNumberFormat="1" applyFont="1" applyBorder="1" applyAlignment="1">
      <alignment horizontal="left" vertical="center" wrapText="1" indent="1"/>
    </xf>
    <xf numFmtId="49" fontId="11" fillId="0" borderId="8" xfId="0" applyNumberFormat="1" applyFont="1" applyBorder="1" applyAlignment="1">
      <alignment horizontal="left" vertical="center" wrapText="1" indent="2"/>
    </xf>
    <xf numFmtId="49" fontId="11" fillId="0" borderId="7" xfId="0" applyNumberFormat="1" applyFont="1" applyBorder="1" applyAlignment="1">
      <alignment horizontal="left" vertical="center" wrapText="1" indent="2"/>
    </xf>
    <xf numFmtId="49" fontId="16" fillId="0" borderId="5" xfId="0" applyNumberFormat="1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left" vertical="center" wrapText="1" indent="3"/>
    </xf>
    <xf numFmtId="49" fontId="16" fillId="4" borderId="8" xfId="0" applyNumberFormat="1" applyFont="1" applyFill="1" applyBorder="1" applyAlignment="1">
      <alignment horizontal="left" vertical="center" wrapText="1"/>
    </xf>
    <xf numFmtId="164" fontId="15" fillId="3" borderId="3" xfId="1" applyFont="1" applyFill="1" applyBorder="1" applyAlignment="1">
      <alignment horizontal="right" vertical="center"/>
    </xf>
    <xf numFmtId="49" fontId="15" fillId="3" borderId="7" xfId="0" applyNumberFormat="1" applyFont="1" applyFill="1" applyBorder="1" applyAlignment="1">
      <alignment horizontal="center" vertical="center" wrapText="1"/>
    </xf>
    <xf numFmtId="0" fontId="14" fillId="2" borderId="0" xfId="2" applyFont="1" applyFill="1" applyAlignment="1"/>
    <xf numFmtId="164" fontId="15" fillId="3" borderId="13" xfId="1" applyFont="1" applyFill="1" applyBorder="1" applyAlignment="1">
      <alignment horizontal="right" vertical="center"/>
    </xf>
    <xf numFmtId="164" fontId="0" fillId="0" borderId="0" xfId="1" applyFont="1"/>
    <xf numFmtId="164" fontId="14" fillId="2" borderId="0" xfId="1" applyFont="1" applyFill="1" applyAlignment="1"/>
    <xf numFmtId="164" fontId="0" fillId="2" borderId="0" xfId="1" applyFont="1" applyFill="1"/>
    <xf numFmtId="164" fontId="15" fillId="3" borderId="4" xfId="1" applyFont="1" applyFill="1" applyBorder="1" applyAlignment="1">
      <alignment horizontal="center" vertical="center" wrapText="1"/>
    </xf>
    <xf numFmtId="164" fontId="11" fillId="0" borderId="2" xfId="1" applyFont="1" applyBorder="1" applyAlignment="1">
      <alignment horizontal="right" vertical="center"/>
    </xf>
    <xf numFmtId="164" fontId="11" fillId="4" borderId="12" xfId="1" applyFont="1" applyFill="1" applyBorder="1" applyAlignment="1">
      <alignment horizontal="right" vertical="center"/>
    </xf>
    <xf numFmtId="164" fontId="8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11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2" fillId="0" borderId="0" xfId="1" applyFont="1" applyAlignment="1">
      <alignment horizontal="center"/>
    </xf>
    <xf numFmtId="164" fontId="8" fillId="0" borderId="0" xfId="1" applyFont="1" applyAlignment="1">
      <alignment horizontal="right"/>
    </xf>
    <xf numFmtId="164" fontId="16" fillId="0" borderId="4" xfId="1" applyFont="1" applyBorder="1" applyAlignment="1">
      <alignment horizontal="right" vertical="center"/>
    </xf>
    <xf numFmtId="164" fontId="11" fillId="0" borderId="9" xfId="1" applyFont="1" applyBorder="1" applyAlignment="1">
      <alignment horizontal="right"/>
    </xf>
    <xf numFmtId="164" fontId="11" fillId="0" borderId="9" xfId="1" applyFont="1" applyBorder="1" applyAlignment="1">
      <alignment horizontal="right" vertical="center"/>
    </xf>
    <xf numFmtId="164" fontId="11" fillId="0" borderId="10" xfId="1" applyFont="1" applyBorder="1" applyAlignment="1">
      <alignment horizontal="right" vertical="center"/>
    </xf>
    <xf numFmtId="164" fontId="11" fillId="0" borderId="11" xfId="1" applyFont="1" applyBorder="1" applyAlignment="1">
      <alignment horizontal="right"/>
    </xf>
    <xf numFmtId="164" fontId="17" fillId="0" borderId="9" xfId="1" applyFont="1" applyBorder="1" applyAlignment="1">
      <alignment horizontal="right" vertical="center"/>
    </xf>
    <xf numFmtId="164" fontId="11" fillId="0" borderId="11" xfId="1" applyFont="1" applyBorder="1" applyAlignment="1">
      <alignment horizontal="right" vertical="center"/>
    </xf>
    <xf numFmtId="164" fontId="11" fillId="0" borderId="3" xfId="1" applyFont="1" applyBorder="1" applyAlignment="1">
      <alignment horizontal="right" vertical="center"/>
    </xf>
    <xf numFmtId="164" fontId="11" fillId="0" borderId="6" xfId="1" applyFont="1" applyBorder="1" applyAlignment="1">
      <alignment horizontal="right" vertical="center"/>
    </xf>
    <xf numFmtId="164" fontId="11" fillId="0" borderId="14" xfId="1" applyFont="1" applyBorder="1" applyAlignment="1">
      <alignment horizontal="right" vertical="center"/>
    </xf>
    <xf numFmtId="164" fontId="16" fillId="4" borderId="4" xfId="1" applyFont="1" applyFill="1" applyBorder="1" applyAlignment="1">
      <alignment horizontal="right" vertical="center"/>
    </xf>
    <xf numFmtId="164" fontId="18" fillId="0" borderId="11" xfId="1" applyFont="1" applyBorder="1" applyAlignment="1">
      <alignment horizontal="right"/>
    </xf>
    <xf numFmtId="164" fontId="11" fillId="4" borderId="9" xfId="1" applyFont="1" applyFill="1" applyBorder="1" applyAlignment="1">
      <alignment horizontal="right" vertical="center"/>
    </xf>
    <xf numFmtId="164" fontId="15" fillId="3" borderId="15" xfId="1" applyFont="1" applyFill="1" applyBorder="1" applyAlignment="1">
      <alignment horizontal="center" vertical="center" wrapText="1"/>
    </xf>
    <xf numFmtId="164" fontId="15" fillId="3" borderId="1" xfId="1" applyFont="1" applyFill="1" applyBorder="1" applyAlignment="1">
      <alignment horizontal="center" vertical="center" wrapText="1"/>
    </xf>
    <xf numFmtId="164" fontId="11" fillId="0" borderId="5" xfId="1" applyFont="1" applyBorder="1" applyAlignment="1">
      <alignment horizontal="right" vertical="center"/>
    </xf>
    <xf numFmtId="164" fontId="16" fillId="0" borderId="0" xfId="1" applyFont="1" applyBorder="1" applyAlignment="1">
      <alignment horizontal="right" vertical="center"/>
    </xf>
    <xf numFmtId="164" fontId="11" fillId="0" borderId="0" xfId="1" applyFont="1" applyBorder="1" applyAlignment="1">
      <alignment horizontal="right" vertical="center"/>
    </xf>
    <xf numFmtId="164" fontId="16" fillId="4" borderId="16" xfId="1" applyFont="1" applyFill="1" applyBorder="1" applyAlignment="1">
      <alignment horizontal="right" vertical="center"/>
    </xf>
    <xf numFmtId="164" fontId="18" fillId="0" borderId="0" xfId="1" applyFont="1" applyBorder="1" applyAlignment="1">
      <alignment horizontal="right"/>
    </xf>
    <xf numFmtId="164" fontId="11" fillId="0" borderId="0" xfId="1" applyFont="1" applyBorder="1" applyAlignment="1">
      <alignment horizontal="right"/>
    </xf>
    <xf numFmtId="164" fontId="0" fillId="0" borderId="2" xfId="1" applyFont="1" applyBorder="1"/>
    <xf numFmtId="164" fontId="5" fillId="0" borderId="2" xfId="1" applyFont="1" applyBorder="1" applyAlignment="1">
      <alignment horizontal="right"/>
    </xf>
    <xf numFmtId="164" fontId="11" fillId="0" borderId="8" xfId="1" applyFont="1" applyBorder="1" applyAlignment="1">
      <alignment horizontal="right" vertical="center"/>
    </xf>
    <xf numFmtId="164" fontId="16" fillId="0" borderId="1" xfId="1" applyFont="1" applyBorder="1" applyAlignment="1">
      <alignment horizontal="right" vertical="center"/>
    </xf>
    <xf numFmtId="164" fontId="0" fillId="0" borderId="4" xfId="1" applyFont="1" applyBorder="1"/>
    <xf numFmtId="164" fontId="16" fillId="0" borderId="17" xfId="1" applyFont="1" applyBorder="1" applyAlignment="1">
      <alignment horizontal="right" vertical="center"/>
    </xf>
    <xf numFmtId="164" fontId="11" fillId="0" borderId="1" xfId="1" applyFont="1" applyBorder="1" applyAlignment="1">
      <alignment horizontal="right" vertical="center"/>
    </xf>
    <xf numFmtId="164" fontId="11" fillId="0" borderId="4" xfId="1" applyFont="1" applyBorder="1" applyAlignment="1">
      <alignment horizontal="right" vertical="center"/>
    </xf>
    <xf numFmtId="164" fontId="15" fillId="0" borderId="4" xfId="1" applyFont="1" applyBorder="1"/>
    <xf numFmtId="164" fontId="18" fillId="0" borderId="0" xfId="1" applyFont="1"/>
    <xf numFmtId="164" fontId="19" fillId="2" borderId="0" xfId="1" applyFont="1" applyFill="1" applyAlignment="1"/>
    <xf numFmtId="164" fontId="18" fillId="0" borderId="4" xfId="1" applyFont="1" applyBorder="1"/>
    <xf numFmtId="164" fontId="18" fillId="0" borderId="2" xfId="1" applyFont="1" applyBorder="1"/>
    <xf numFmtId="49" fontId="16" fillId="0" borderId="18" xfId="0" applyNumberFormat="1" applyFont="1" applyBorder="1" applyAlignment="1">
      <alignment horizontal="left" vertical="center"/>
    </xf>
    <xf numFmtId="49" fontId="16" fillId="4" borderId="19" xfId="0" applyNumberFormat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wrapText="1"/>
    </xf>
    <xf numFmtId="0" fontId="22" fillId="2" borderId="0" xfId="2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1" fillId="2" borderId="0" xfId="2" applyFont="1" applyFill="1" applyAlignment="1">
      <alignment horizontal="center" vertical="center" wrapText="1"/>
    </xf>
    <xf numFmtId="0" fontId="22" fillId="2" borderId="0" xfId="2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102</xdr:row>
      <xdr:rowOff>0</xdr:rowOff>
    </xdr:from>
    <xdr:to>
      <xdr:col>1</xdr:col>
      <xdr:colOff>1228725</xdr:colOff>
      <xdr:row>103</xdr:row>
      <xdr:rowOff>47625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941794" y="33281471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1228725</xdr:colOff>
      <xdr:row>103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4941794" y="33281471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790575</xdr:colOff>
      <xdr:row>101</xdr:row>
      <xdr:rowOff>171450</xdr:rowOff>
    </xdr:from>
    <xdr:to>
      <xdr:col>0</xdr:col>
      <xdr:colOff>2028825</xdr:colOff>
      <xdr:row>102</xdr:row>
      <xdr:rowOff>219074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790575" y="33172774"/>
          <a:ext cx="1238250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3847405</xdr:colOff>
      <xdr:row>0</xdr:row>
      <xdr:rowOff>22412</xdr:rowOff>
    </xdr:from>
    <xdr:to>
      <xdr:col>1</xdr:col>
      <xdr:colOff>621544</xdr:colOff>
      <xdr:row>1</xdr:row>
      <xdr:rowOff>168088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7405" y="705971"/>
          <a:ext cx="1715933" cy="874058"/>
        </a:xfrm>
        <a:prstGeom prst="rect">
          <a:avLst/>
        </a:prstGeom>
      </xdr:spPr>
    </xdr:pic>
    <xdr:clientData/>
  </xdr:twoCellAnchor>
  <xdr:twoCellAnchor editAs="oneCell">
    <xdr:from>
      <xdr:col>0</xdr:col>
      <xdr:colOff>246529</xdr:colOff>
      <xdr:row>102</xdr:row>
      <xdr:rowOff>156882</xdr:rowOff>
    </xdr:from>
    <xdr:to>
      <xdr:col>2</xdr:col>
      <xdr:colOff>1198058</xdr:colOff>
      <xdr:row>113</xdr:row>
      <xdr:rowOff>216122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5C51B96-FA48-4172-BE11-AC0D16E5B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529" y="34469294"/>
          <a:ext cx="7876764" cy="3140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M383"/>
  <sheetViews>
    <sheetView showGridLines="0" tabSelected="1" showRuler="0" view="pageBreakPreview" zoomScale="70" zoomScaleNormal="70" zoomScaleSheetLayoutView="70" workbookViewId="0">
      <selection activeCell="D35" sqref="D35"/>
    </sheetView>
  </sheetViews>
  <sheetFormatPr baseColWidth="10" defaultColWidth="9.140625" defaultRowHeight="18" x14ac:dyDescent="0.25"/>
  <cols>
    <col min="1" max="1" width="74.140625" customWidth="1"/>
    <col min="2" max="3" width="29.7109375" style="21" customWidth="1"/>
    <col min="4" max="4" width="25.140625" style="21" customWidth="1"/>
    <col min="5" max="5" width="23.7109375" style="63" bestFit="1" customWidth="1"/>
    <col min="6" max="7" width="23.7109375" customWidth="1"/>
  </cols>
  <sheetData>
    <row r="1" spans="1:13" ht="57" customHeight="1" x14ac:dyDescent="0.25"/>
    <row r="2" spans="1:13" ht="34.5" customHeight="1" x14ac:dyDescent="0.4">
      <c r="A2" s="72" t="s">
        <v>76</v>
      </c>
      <c r="B2" s="72"/>
      <c r="C2" s="72"/>
      <c r="D2" s="22"/>
      <c r="E2" s="64"/>
      <c r="F2" s="19"/>
      <c r="G2" s="19"/>
      <c r="H2" s="19"/>
      <c r="I2" s="19"/>
      <c r="J2" s="19"/>
      <c r="K2" s="19"/>
      <c r="L2" s="19"/>
      <c r="M2" s="19"/>
    </row>
    <row r="3" spans="1:13" ht="19.5" customHeight="1" x14ac:dyDescent="0.25">
      <c r="A3" s="73" t="s">
        <v>90</v>
      </c>
      <c r="B3" s="73"/>
      <c r="C3" s="73"/>
    </row>
    <row r="4" spans="1:13" ht="27" customHeight="1" x14ac:dyDescent="0.25">
      <c r="A4" s="70" t="s">
        <v>89</v>
      </c>
      <c r="B4" s="70"/>
      <c r="C4" s="70"/>
    </row>
    <row r="5" spans="1:13" ht="13.5" customHeight="1" x14ac:dyDescent="0.25">
      <c r="A5" s="71" t="s">
        <v>88</v>
      </c>
      <c r="B5" s="71"/>
      <c r="C5" s="71"/>
    </row>
    <row r="6" spans="1:13" ht="11.25" customHeight="1" thickBot="1" x14ac:dyDescent="0.3">
      <c r="A6" s="1"/>
      <c r="B6" s="23"/>
      <c r="C6" s="23"/>
    </row>
    <row r="7" spans="1:13" ht="36.75" thickBot="1" x14ac:dyDescent="0.25">
      <c r="A7" s="18" t="s">
        <v>0</v>
      </c>
      <c r="B7" s="24" t="s">
        <v>91</v>
      </c>
      <c r="C7" s="47" t="s">
        <v>87</v>
      </c>
      <c r="D7" s="24" t="s">
        <v>92</v>
      </c>
      <c r="E7" s="46" t="s">
        <v>93</v>
      </c>
      <c r="F7" s="46" t="s">
        <v>95</v>
      </c>
      <c r="G7" s="46" t="s">
        <v>96</v>
      </c>
    </row>
    <row r="8" spans="1:13" ht="18.75" thickBot="1" x14ac:dyDescent="0.25">
      <c r="A8" s="67" t="s">
        <v>1</v>
      </c>
      <c r="B8" s="33">
        <f>SUM(B9+B14+B24+B33+B42+B50+B60+B65)</f>
        <v>80000000</v>
      </c>
      <c r="C8" s="33">
        <f t="shared" ref="C8" si="0">SUM(C9+C14+C24+C33+C42+C50+C60+C65)</f>
        <v>0</v>
      </c>
      <c r="D8" s="33">
        <f>SUM(D9+D14+D24+D33+D42+D50+D60+D65)</f>
        <v>80000000</v>
      </c>
      <c r="E8" s="33">
        <f>SUM(E9+E14+E24+E33+E42+E50+E60+E65)</f>
        <v>4903921.9700000007</v>
      </c>
      <c r="F8" s="33">
        <f>SUM(F9+F14+F24+F33+F42+F50+F60+F65)</f>
        <v>5081694.78</v>
      </c>
      <c r="G8" s="33">
        <f>SUM(G9+G14+G24+G33+G42+G50+G60+G65)</f>
        <v>5451082.1100000003</v>
      </c>
    </row>
    <row r="9" spans="1:13" ht="18.75" thickBot="1" x14ac:dyDescent="0.3">
      <c r="A9" s="11" t="s">
        <v>2</v>
      </c>
      <c r="B9" s="33">
        <f>SUM(B10:B13)</f>
        <v>63152324</v>
      </c>
      <c r="C9" s="60">
        <f>SUM(C10:C13)</f>
        <v>0</v>
      </c>
      <c r="D9" s="61">
        <f>SUM(B9:C9)</f>
        <v>63152324</v>
      </c>
      <c r="E9" s="66">
        <f>SUM(E10:E13)</f>
        <v>4575760.03</v>
      </c>
      <c r="F9" s="66">
        <f>SUM(F10:F13)</f>
        <v>4552702.03</v>
      </c>
      <c r="G9" s="66">
        <f>SUM(G10:G13)</f>
        <v>4552705.03</v>
      </c>
    </row>
    <row r="10" spans="1:13" ht="23.25" customHeight="1" x14ac:dyDescent="0.25">
      <c r="A10" s="10" t="s">
        <v>3</v>
      </c>
      <c r="B10" s="37">
        <v>50250000</v>
      </c>
      <c r="C10" s="48">
        <v>500000</v>
      </c>
      <c r="D10" s="25">
        <f>SUM(B10:C10)</f>
        <v>50750000</v>
      </c>
      <c r="E10" s="66">
        <v>3762350</v>
      </c>
      <c r="F10" s="66">
        <v>3742350</v>
      </c>
      <c r="G10" s="66">
        <v>3742351</v>
      </c>
    </row>
    <row r="11" spans="1:13" x14ac:dyDescent="0.25">
      <c r="A11" s="10" t="s">
        <v>4</v>
      </c>
      <c r="B11" s="34">
        <v>5699924</v>
      </c>
      <c r="C11" s="48">
        <v>-500000</v>
      </c>
      <c r="D11" s="25">
        <f>SUM(B11:C11)</f>
        <v>5199924</v>
      </c>
      <c r="E11" s="66">
        <v>250000</v>
      </c>
      <c r="F11" s="66">
        <v>250000</v>
      </c>
      <c r="G11" s="66">
        <v>250001</v>
      </c>
    </row>
    <row r="12" spans="1:13" x14ac:dyDescent="0.25">
      <c r="A12" s="10" t="s">
        <v>5</v>
      </c>
      <c r="B12" s="35">
        <v>300000</v>
      </c>
      <c r="C12" s="48">
        <v>0</v>
      </c>
      <c r="D12" s="25">
        <f>SUM(B12:C12)</f>
        <v>300000</v>
      </c>
      <c r="E12" s="66">
        <v>0</v>
      </c>
      <c r="F12" s="66">
        <v>0</v>
      </c>
      <c r="G12" s="66">
        <v>0</v>
      </c>
    </row>
    <row r="13" spans="1:13" ht="18.75" thickBot="1" x14ac:dyDescent="0.3">
      <c r="A13" s="10" t="s">
        <v>6</v>
      </c>
      <c r="B13" s="36">
        <v>6902400</v>
      </c>
      <c r="C13" s="56">
        <v>0</v>
      </c>
      <c r="D13" s="25">
        <f>SUM(B13:C13)</f>
        <v>6902400</v>
      </c>
      <c r="E13" s="66">
        <v>563410.03</v>
      </c>
      <c r="F13" s="66">
        <v>560352.03</v>
      </c>
      <c r="G13" s="66">
        <v>560353.03</v>
      </c>
    </row>
    <row r="14" spans="1:13" ht="18.75" thickBot="1" x14ac:dyDescent="0.25">
      <c r="A14" s="11" t="s">
        <v>7</v>
      </c>
      <c r="B14" s="33">
        <f>SUM(B15:B23)</f>
        <v>9512676</v>
      </c>
      <c r="C14" s="33">
        <f t="shared" ref="C14:D14" si="1">SUM(C15:C23)</f>
        <v>0</v>
      </c>
      <c r="D14" s="33">
        <f t="shared" si="1"/>
        <v>9512676</v>
      </c>
      <c r="E14" s="33">
        <f>SUM(E15:E23)</f>
        <v>328161.94</v>
      </c>
      <c r="F14" s="33">
        <f>SUM(F15:F23)</f>
        <v>528992.75</v>
      </c>
      <c r="G14" s="33">
        <f>SUM(G15:G23)</f>
        <v>590986.1</v>
      </c>
    </row>
    <row r="15" spans="1:13" x14ac:dyDescent="0.25">
      <c r="A15" s="10" t="s">
        <v>8</v>
      </c>
      <c r="B15" s="37">
        <v>2003000</v>
      </c>
      <c r="C15" s="48">
        <v>0</v>
      </c>
      <c r="D15" s="25">
        <f>+B15+C15</f>
        <v>2003000</v>
      </c>
      <c r="E15" s="66">
        <v>328161.94</v>
      </c>
      <c r="F15" s="66">
        <v>143369.45000000001</v>
      </c>
      <c r="G15" s="66">
        <v>145737.25</v>
      </c>
    </row>
    <row r="16" spans="1:13" ht="36" x14ac:dyDescent="0.25">
      <c r="A16" s="10" t="s">
        <v>9</v>
      </c>
      <c r="B16" s="34">
        <v>1300000</v>
      </c>
      <c r="C16" s="48">
        <v>0</v>
      </c>
      <c r="D16" s="25">
        <f t="shared" ref="D16:D23" si="2">+B16+C16</f>
        <v>1300000</v>
      </c>
      <c r="E16" s="66"/>
      <c r="F16" s="66"/>
      <c r="G16" s="66">
        <v>20414</v>
      </c>
    </row>
    <row r="17" spans="1:7" x14ac:dyDescent="0.25">
      <c r="A17" s="10" t="s">
        <v>10</v>
      </c>
      <c r="B17" s="34">
        <v>2000000</v>
      </c>
      <c r="C17" s="48">
        <v>0</v>
      </c>
      <c r="D17" s="25">
        <f t="shared" si="2"/>
        <v>2000000</v>
      </c>
      <c r="E17" s="66"/>
      <c r="F17" s="66">
        <v>254950.64</v>
      </c>
      <c r="G17" s="66">
        <v>107700</v>
      </c>
    </row>
    <row r="18" spans="1:7" x14ac:dyDescent="0.25">
      <c r="A18" s="10" t="s">
        <v>11</v>
      </c>
      <c r="B18" s="38">
        <v>0</v>
      </c>
      <c r="C18" s="48">
        <v>0</v>
      </c>
      <c r="D18" s="25">
        <f t="shared" si="2"/>
        <v>0</v>
      </c>
      <c r="E18" s="66"/>
      <c r="F18" s="66">
        <v>128566.66</v>
      </c>
      <c r="G18" s="66">
        <v>0</v>
      </c>
    </row>
    <row r="19" spans="1:7" x14ac:dyDescent="0.25">
      <c r="A19" s="10" t="s">
        <v>12</v>
      </c>
      <c r="B19" s="35">
        <v>500000</v>
      </c>
      <c r="C19" s="48">
        <v>0</v>
      </c>
      <c r="D19" s="25">
        <f t="shared" si="2"/>
        <v>500000</v>
      </c>
      <c r="E19" s="66"/>
      <c r="F19" s="66"/>
      <c r="G19" s="66">
        <v>149960</v>
      </c>
    </row>
    <row r="20" spans="1:7" x14ac:dyDescent="0.25">
      <c r="A20" s="10" t="s">
        <v>13</v>
      </c>
      <c r="B20" s="38">
        <v>900000</v>
      </c>
      <c r="C20" s="48">
        <v>0</v>
      </c>
      <c r="D20" s="25">
        <f t="shared" si="2"/>
        <v>900000</v>
      </c>
      <c r="E20" s="66"/>
      <c r="F20" s="66">
        <v>2106</v>
      </c>
      <c r="G20" s="66">
        <v>0</v>
      </c>
    </row>
    <row r="21" spans="1:7" ht="54" x14ac:dyDescent="0.25">
      <c r="A21" s="10" t="s">
        <v>14</v>
      </c>
      <c r="B21" s="34">
        <v>400000</v>
      </c>
      <c r="C21" s="48">
        <v>0</v>
      </c>
      <c r="D21" s="25">
        <f t="shared" si="2"/>
        <v>400000</v>
      </c>
      <c r="E21" s="66"/>
      <c r="F21" s="66"/>
      <c r="G21" s="66">
        <v>28497.63</v>
      </c>
    </row>
    <row r="22" spans="1:7" ht="36" x14ac:dyDescent="0.25">
      <c r="A22" s="10" t="s">
        <v>15</v>
      </c>
      <c r="B22" s="34">
        <v>1680000</v>
      </c>
      <c r="C22" s="48">
        <v>0</v>
      </c>
      <c r="D22" s="25">
        <f t="shared" si="2"/>
        <v>1680000</v>
      </c>
      <c r="E22" s="66"/>
      <c r="F22" s="66"/>
      <c r="G22" s="66">
        <v>138677.22</v>
      </c>
    </row>
    <row r="23" spans="1:7" ht="18.75" thickBot="1" x14ac:dyDescent="0.3">
      <c r="A23" s="10" t="s">
        <v>16</v>
      </c>
      <c r="B23" s="36">
        <v>729676</v>
      </c>
      <c r="C23" s="48">
        <v>0</v>
      </c>
      <c r="D23" s="25">
        <f t="shared" si="2"/>
        <v>729676</v>
      </c>
      <c r="E23" s="66"/>
      <c r="F23" s="66"/>
      <c r="G23" s="66"/>
    </row>
    <row r="24" spans="1:7" ht="18.75" thickBot="1" x14ac:dyDescent="0.25">
      <c r="A24" s="11" t="s">
        <v>17</v>
      </c>
      <c r="B24" s="33">
        <f>SUM(B25:B32)</f>
        <v>6335000</v>
      </c>
      <c r="C24" s="33">
        <f t="shared" ref="C24" si="3">SUM(C25:C32)</f>
        <v>0</v>
      </c>
      <c r="D24" s="33">
        <f>+B24+C24</f>
        <v>6335000</v>
      </c>
      <c r="E24" s="33">
        <f>SUM(E25:E32)</f>
        <v>0</v>
      </c>
      <c r="F24" s="33">
        <f>SUM(F25:F32)</f>
        <v>0</v>
      </c>
      <c r="G24" s="33">
        <f>SUM(G25:G32)</f>
        <v>307390.98000000004</v>
      </c>
    </row>
    <row r="25" spans="1:7" ht="36" x14ac:dyDescent="0.25">
      <c r="A25" s="10" t="s">
        <v>18</v>
      </c>
      <c r="B25" s="37">
        <v>200000</v>
      </c>
      <c r="C25" s="48">
        <v>0</v>
      </c>
      <c r="D25" s="25">
        <f>+B25+C25</f>
        <v>200000</v>
      </c>
      <c r="E25" s="66"/>
      <c r="F25" s="66"/>
      <c r="G25" s="66">
        <v>113431.2</v>
      </c>
    </row>
    <row r="26" spans="1:7" x14ac:dyDescent="0.25">
      <c r="A26" s="10" t="s">
        <v>19</v>
      </c>
      <c r="B26" s="34">
        <v>250000</v>
      </c>
      <c r="C26" s="48">
        <v>0</v>
      </c>
      <c r="D26" s="25">
        <f t="shared" ref="D26:D41" si="4">+B26+C26</f>
        <v>250000</v>
      </c>
      <c r="E26" s="66"/>
      <c r="F26" s="66"/>
      <c r="G26" s="66">
        <v>24638.400000000001</v>
      </c>
    </row>
    <row r="27" spans="1:7" x14ac:dyDescent="0.25">
      <c r="A27" s="10" t="s">
        <v>77</v>
      </c>
      <c r="B27" s="34">
        <v>300000</v>
      </c>
      <c r="C27" s="48">
        <v>0</v>
      </c>
      <c r="D27" s="25">
        <f t="shared" si="4"/>
        <v>300000</v>
      </c>
      <c r="E27" s="66"/>
      <c r="F27" s="66"/>
      <c r="G27" s="66">
        <v>38350</v>
      </c>
    </row>
    <row r="28" spans="1:7" x14ac:dyDescent="0.25">
      <c r="A28" s="10" t="s">
        <v>20</v>
      </c>
      <c r="B28" s="35">
        <v>100000</v>
      </c>
      <c r="C28" s="48">
        <v>0</v>
      </c>
      <c r="D28" s="25">
        <f t="shared" si="4"/>
        <v>100000</v>
      </c>
      <c r="E28" s="66"/>
      <c r="F28" s="66"/>
      <c r="G28" s="66">
        <v>35498</v>
      </c>
    </row>
    <row r="29" spans="1:7" x14ac:dyDescent="0.25">
      <c r="A29" s="10" t="s">
        <v>78</v>
      </c>
      <c r="B29" s="35">
        <v>175000</v>
      </c>
      <c r="C29" s="48">
        <v>0</v>
      </c>
      <c r="D29" s="25">
        <f t="shared" si="4"/>
        <v>175000</v>
      </c>
      <c r="E29" s="66"/>
      <c r="F29" s="66"/>
      <c r="G29" s="66">
        <v>55199.98</v>
      </c>
    </row>
    <row r="30" spans="1:7" ht="36" x14ac:dyDescent="0.25">
      <c r="A30" s="10" t="s">
        <v>21</v>
      </c>
      <c r="B30" s="34">
        <v>70000</v>
      </c>
      <c r="C30" s="48">
        <v>0</v>
      </c>
      <c r="D30" s="25">
        <f t="shared" si="4"/>
        <v>70000</v>
      </c>
      <c r="E30" s="66"/>
      <c r="F30" s="66"/>
      <c r="G30" s="66">
        <v>0</v>
      </c>
    </row>
    <row r="31" spans="1:7" ht="36" x14ac:dyDescent="0.25">
      <c r="A31" s="10" t="s">
        <v>22</v>
      </c>
      <c r="B31" s="34">
        <v>4070000</v>
      </c>
      <c r="C31" s="48">
        <v>0</v>
      </c>
      <c r="D31" s="25">
        <f t="shared" si="4"/>
        <v>4070000</v>
      </c>
      <c r="E31" s="66"/>
      <c r="F31" s="66"/>
      <c r="G31" s="66">
        <v>0</v>
      </c>
    </row>
    <row r="32" spans="1:7" ht="18.75" customHeight="1" thickBot="1" x14ac:dyDescent="0.3">
      <c r="A32" s="10" t="s">
        <v>23</v>
      </c>
      <c r="B32" s="36">
        <v>1170000</v>
      </c>
      <c r="C32" s="48">
        <v>0</v>
      </c>
      <c r="D32" s="25">
        <f t="shared" si="4"/>
        <v>1170000</v>
      </c>
      <c r="E32" s="66"/>
      <c r="F32" s="66"/>
      <c r="G32" s="66">
        <v>40273.4</v>
      </c>
    </row>
    <row r="33" spans="1:7" ht="27" customHeight="1" thickBot="1" x14ac:dyDescent="0.3">
      <c r="A33" s="11" t="s">
        <v>24</v>
      </c>
      <c r="B33" s="33">
        <f>SUM(B34:B41)</f>
        <v>0</v>
      </c>
      <c r="C33" s="57">
        <v>0</v>
      </c>
      <c r="D33" s="25">
        <v>0</v>
      </c>
      <c r="E33" s="66"/>
      <c r="F33" s="66"/>
      <c r="G33" s="66"/>
    </row>
    <row r="34" spans="1:7" ht="36" x14ac:dyDescent="0.25">
      <c r="A34" s="10" t="s">
        <v>25</v>
      </c>
      <c r="B34" s="39">
        <v>0</v>
      </c>
      <c r="C34" s="48">
        <v>0</v>
      </c>
      <c r="D34" s="25">
        <f t="shared" si="4"/>
        <v>0</v>
      </c>
      <c r="E34" s="66"/>
      <c r="F34" s="66"/>
      <c r="G34" s="66"/>
    </row>
    <row r="35" spans="1:7" ht="36" x14ac:dyDescent="0.25">
      <c r="A35" s="10" t="s">
        <v>26</v>
      </c>
      <c r="B35" s="35">
        <v>0</v>
      </c>
      <c r="C35" s="48">
        <v>0</v>
      </c>
      <c r="D35" s="25">
        <f t="shared" si="4"/>
        <v>0</v>
      </c>
      <c r="E35" s="66"/>
      <c r="F35" s="66"/>
      <c r="G35" s="66"/>
    </row>
    <row r="36" spans="1:7" ht="36" x14ac:dyDescent="0.25">
      <c r="A36" s="10" t="s">
        <v>27</v>
      </c>
      <c r="B36" s="35">
        <v>0</v>
      </c>
      <c r="C36" s="48">
        <v>0</v>
      </c>
      <c r="D36" s="25">
        <f t="shared" si="4"/>
        <v>0</v>
      </c>
      <c r="E36" s="66"/>
      <c r="F36" s="66"/>
      <c r="G36" s="66"/>
    </row>
    <row r="37" spans="1:7" ht="36" x14ac:dyDescent="0.25">
      <c r="A37" s="10" t="s">
        <v>28</v>
      </c>
      <c r="B37" s="35">
        <v>0</v>
      </c>
      <c r="C37" s="48">
        <v>0</v>
      </c>
      <c r="D37" s="25">
        <f t="shared" si="4"/>
        <v>0</v>
      </c>
      <c r="E37" s="66"/>
      <c r="F37" s="66"/>
      <c r="G37" s="66"/>
    </row>
    <row r="38" spans="1:7" ht="36" x14ac:dyDescent="0.25">
      <c r="A38" s="10" t="s">
        <v>29</v>
      </c>
      <c r="B38" s="35">
        <v>0</v>
      </c>
      <c r="C38" s="48">
        <v>0</v>
      </c>
      <c r="D38" s="25">
        <f t="shared" si="4"/>
        <v>0</v>
      </c>
      <c r="E38" s="66"/>
      <c r="F38" s="66"/>
      <c r="G38" s="66"/>
    </row>
    <row r="39" spans="1:7" x14ac:dyDescent="0.25">
      <c r="A39" s="10" t="s">
        <v>30</v>
      </c>
      <c r="B39" s="35">
        <v>0</v>
      </c>
      <c r="C39" s="48">
        <v>0</v>
      </c>
      <c r="D39" s="25">
        <f t="shared" si="4"/>
        <v>0</v>
      </c>
      <c r="E39" s="66"/>
      <c r="F39" s="66"/>
      <c r="G39" s="66"/>
    </row>
    <row r="40" spans="1:7" ht="36" x14ac:dyDescent="0.25">
      <c r="A40" s="10" t="s">
        <v>31</v>
      </c>
      <c r="B40" s="35">
        <v>0</v>
      </c>
      <c r="C40" s="48">
        <v>0</v>
      </c>
      <c r="D40" s="25">
        <f t="shared" si="4"/>
        <v>0</v>
      </c>
      <c r="E40" s="66"/>
      <c r="F40" s="66"/>
      <c r="G40" s="66"/>
    </row>
    <row r="41" spans="1:7" ht="36.75" thickBot="1" x14ac:dyDescent="0.3">
      <c r="A41" s="10" t="s">
        <v>32</v>
      </c>
      <c r="B41" s="36">
        <v>0</v>
      </c>
      <c r="C41" s="48">
        <v>0</v>
      </c>
      <c r="D41" s="25">
        <f t="shared" si="4"/>
        <v>0</v>
      </c>
      <c r="E41" s="66"/>
      <c r="F41" s="66"/>
      <c r="G41" s="66"/>
    </row>
    <row r="42" spans="1:7" ht="18.75" thickBot="1" x14ac:dyDescent="0.3">
      <c r="A42" s="11" t="s">
        <v>33</v>
      </c>
      <c r="B42" s="33">
        <f>SUM(B43:B49)</f>
        <v>0</v>
      </c>
      <c r="C42" s="59">
        <v>0</v>
      </c>
      <c r="D42" s="58"/>
      <c r="E42" s="66"/>
      <c r="F42" s="66"/>
      <c r="G42" s="66"/>
    </row>
    <row r="43" spans="1:7" ht="36" x14ac:dyDescent="0.25">
      <c r="A43" s="10" t="s">
        <v>34</v>
      </c>
      <c r="B43" s="39">
        <v>0</v>
      </c>
      <c r="C43" s="48">
        <v>0</v>
      </c>
      <c r="D43" s="54"/>
      <c r="E43" s="66"/>
      <c r="F43" s="66"/>
      <c r="G43" s="66"/>
    </row>
    <row r="44" spans="1:7" ht="36.75" thickBot="1" x14ac:dyDescent="0.3">
      <c r="A44" s="10" t="s">
        <v>35</v>
      </c>
      <c r="B44" s="40">
        <v>0</v>
      </c>
      <c r="C44" s="48">
        <v>0</v>
      </c>
      <c r="D44" s="54"/>
      <c r="E44" s="66"/>
      <c r="F44" s="66"/>
      <c r="G44" s="66"/>
    </row>
    <row r="45" spans="1:7" ht="36.75" hidden="1" thickBot="1" x14ac:dyDescent="0.3">
      <c r="A45" s="10" t="s">
        <v>36</v>
      </c>
      <c r="B45" s="41">
        <v>0</v>
      </c>
      <c r="C45" s="48">
        <v>0</v>
      </c>
      <c r="D45" s="54"/>
      <c r="E45" s="66"/>
      <c r="F45" s="66"/>
      <c r="G45" s="66"/>
    </row>
    <row r="46" spans="1:7" ht="36.75" thickBot="1" x14ac:dyDescent="0.3">
      <c r="A46" s="12" t="s">
        <v>37</v>
      </c>
      <c r="B46" s="42">
        <v>0</v>
      </c>
      <c r="C46" s="50">
        <v>0</v>
      </c>
      <c r="D46" s="54"/>
      <c r="E46" s="66"/>
      <c r="F46" s="66"/>
      <c r="G46" s="66"/>
    </row>
    <row r="47" spans="1:7" ht="36" x14ac:dyDescent="0.25">
      <c r="A47" s="13" t="s">
        <v>38</v>
      </c>
      <c r="B47" s="39">
        <v>0</v>
      </c>
      <c r="C47" s="50">
        <v>0</v>
      </c>
      <c r="D47" s="54"/>
      <c r="E47" s="66"/>
      <c r="F47" s="66"/>
      <c r="G47" s="66"/>
    </row>
    <row r="48" spans="1:7" ht="36" x14ac:dyDescent="0.25">
      <c r="A48" s="10" t="s">
        <v>39</v>
      </c>
      <c r="B48" s="39">
        <v>0</v>
      </c>
      <c r="C48" s="50">
        <v>0</v>
      </c>
      <c r="D48" s="54"/>
      <c r="E48" s="66"/>
      <c r="F48" s="66"/>
      <c r="G48" s="66"/>
    </row>
    <row r="49" spans="1:7" ht="36.75" thickBot="1" x14ac:dyDescent="0.3">
      <c r="A49" s="10" t="s">
        <v>40</v>
      </c>
      <c r="B49" s="25">
        <v>0</v>
      </c>
      <c r="C49" s="50">
        <v>0</v>
      </c>
      <c r="D49" s="54"/>
      <c r="E49" s="66"/>
      <c r="F49" s="66"/>
      <c r="G49" s="66"/>
    </row>
    <row r="50" spans="1:7" ht="18.75" thickBot="1" x14ac:dyDescent="0.3">
      <c r="A50" s="11" t="s">
        <v>41</v>
      </c>
      <c r="B50" s="33">
        <f>SUM(B51:B59)</f>
        <v>1000000</v>
      </c>
      <c r="C50" s="59">
        <f>+C51+C52+C54</f>
        <v>0</v>
      </c>
      <c r="D50" s="33">
        <f>+B50+C50</f>
        <v>1000000</v>
      </c>
      <c r="E50" s="65">
        <f>SUM(E51:E58,E59)</f>
        <v>0</v>
      </c>
      <c r="F50" s="65">
        <f>SUM(F51:F58,F59)</f>
        <v>0</v>
      </c>
      <c r="G50" s="65">
        <f>SUM(G51:G58,G59)</f>
        <v>0</v>
      </c>
    </row>
    <row r="51" spans="1:7" x14ac:dyDescent="0.25">
      <c r="A51" s="10" t="s">
        <v>42</v>
      </c>
      <c r="B51" s="37">
        <v>400000</v>
      </c>
      <c r="C51" s="50">
        <v>0</v>
      </c>
      <c r="D51" s="25">
        <f>+B51+C51</f>
        <v>400000</v>
      </c>
      <c r="E51" s="66"/>
      <c r="F51" s="66"/>
      <c r="G51" s="66"/>
    </row>
    <row r="52" spans="1:7" ht="36" x14ac:dyDescent="0.25">
      <c r="A52" s="10" t="s">
        <v>79</v>
      </c>
      <c r="B52" s="34">
        <v>200000</v>
      </c>
      <c r="C52" s="50">
        <v>0</v>
      </c>
      <c r="D52" s="25">
        <f t="shared" ref="D52:D58" si="5">+B52+C52</f>
        <v>200000</v>
      </c>
      <c r="E52" s="66"/>
      <c r="F52" s="66"/>
      <c r="G52" s="66"/>
    </row>
    <row r="53" spans="1:7" ht="36" x14ac:dyDescent="0.25">
      <c r="A53" s="10" t="s">
        <v>43</v>
      </c>
      <c r="B53" s="35">
        <v>0</v>
      </c>
      <c r="C53" s="50">
        <v>0</v>
      </c>
      <c r="D53" s="25">
        <f t="shared" si="5"/>
        <v>0</v>
      </c>
      <c r="E53" s="66"/>
      <c r="F53" s="66"/>
      <c r="G53" s="66"/>
    </row>
    <row r="54" spans="1:7" ht="36" x14ac:dyDescent="0.25">
      <c r="A54" s="10" t="s">
        <v>44</v>
      </c>
      <c r="B54" s="35">
        <v>0</v>
      </c>
      <c r="C54" s="50">
        <v>0</v>
      </c>
      <c r="D54" s="25">
        <f t="shared" si="5"/>
        <v>0</v>
      </c>
      <c r="E54" s="66"/>
      <c r="F54" s="66"/>
      <c r="G54" s="66"/>
    </row>
    <row r="55" spans="1:7" ht="36" x14ac:dyDescent="0.25">
      <c r="A55" s="10" t="s">
        <v>45</v>
      </c>
      <c r="B55" s="34">
        <v>200000</v>
      </c>
      <c r="C55" s="50">
        <v>0</v>
      </c>
      <c r="D55" s="25">
        <f t="shared" si="5"/>
        <v>200000</v>
      </c>
      <c r="E55" s="66"/>
      <c r="F55" s="66"/>
      <c r="G55" s="66"/>
    </row>
    <row r="56" spans="1:7" x14ac:dyDescent="0.25">
      <c r="A56" s="10" t="s">
        <v>46</v>
      </c>
      <c r="B56" s="35">
        <v>100000</v>
      </c>
      <c r="C56" s="50">
        <v>0</v>
      </c>
      <c r="D56" s="25">
        <f t="shared" si="5"/>
        <v>100000</v>
      </c>
      <c r="E56" s="66"/>
      <c r="F56" s="66"/>
      <c r="G56" s="66"/>
    </row>
    <row r="57" spans="1:7" x14ac:dyDescent="0.25">
      <c r="A57" s="10" t="s">
        <v>47</v>
      </c>
      <c r="B57" s="35">
        <v>0</v>
      </c>
      <c r="C57" s="50">
        <v>0</v>
      </c>
      <c r="D57" s="25">
        <f t="shared" si="5"/>
        <v>0</v>
      </c>
      <c r="E57" s="66"/>
      <c r="F57" s="66"/>
      <c r="G57" s="66"/>
    </row>
    <row r="58" spans="1:7" x14ac:dyDescent="0.25">
      <c r="A58" s="10" t="s">
        <v>48</v>
      </c>
      <c r="B58" s="35">
        <v>100000</v>
      </c>
      <c r="C58" s="50">
        <v>0</v>
      </c>
      <c r="D58" s="25">
        <f t="shared" si="5"/>
        <v>100000</v>
      </c>
      <c r="E58" s="66"/>
      <c r="F58" s="66"/>
      <c r="G58" s="66"/>
    </row>
    <row r="59" spans="1:7" ht="36.75" thickBot="1" x14ac:dyDescent="0.3">
      <c r="A59" s="10" t="s">
        <v>49</v>
      </c>
      <c r="B59" s="36">
        <v>0</v>
      </c>
      <c r="C59" s="50">
        <v>0</v>
      </c>
      <c r="D59" s="25"/>
      <c r="E59" s="66"/>
      <c r="F59" s="66"/>
      <c r="G59" s="66"/>
    </row>
    <row r="60" spans="1:7" ht="18.75" thickBot="1" x14ac:dyDescent="0.3">
      <c r="A60" s="11" t="s">
        <v>50</v>
      </c>
      <c r="B60" s="33">
        <v>0</v>
      </c>
      <c r="C60" s="49">
        <v>0</v>
      </c>
      <c r="D60" s="25"/>
      <c r="E60" s="66"/>
      <c r="F60" s="66"/>
      <c r="G60" s="66"/>
    </row>
    <row r="61" spans="1:7" x14ac:dyDescent="0.25">
      <c r="A61" s="10" t="s">
        <v>51</v>
      </c>
      <c r="B61" s="39">
        <v>0</v>
      </c>
      <c r="C61" s="50">
        <v>0</v>
      </c>
      <c r="D61" s="25"/>
      <c r="E61" s="66"/>
      <c r="F61" s="66"/>
      <c r="G61" s="66"/>
    </row>
    <row r="62" spans="1:7" x14ac:dyDescent="0.25">
      <c r="A62" s="10" t="s">
        <v>52</v>
      </c>
      <c r="B62" s="35">
        <v>0</v>
      </c>
      <c r="C62" s="50">
        <v>0</v>
      </c>
      <c r="D62" s="25"/>
      <c r="E62" s="66"/>
      <c r="F62" s="66"/>
      <c r="G62" s="66"/>
    </row>
    <row r="63" spans="1:7" ht="36" x14ac:dyDescent="0.25">
      <c r="A63" s="10" t="s">
        <v>53</v>
      </c>
      <c r="B63" s="35">
        <v>0</v>
      </c>
      <c r="C63" s="50">
        <v>0</v>
      </c>
      <c r="D63" s="25"/>
      <c r="E63" s="66"/>
      <c r="F63" s="66"/>
      <c r="G63" s="66"/>
    </row>
    <row r="64" spans="1:7" ht="54.75" thickBot="1" x14ac:dyDescent="0.3">
      <c r="A64" s="10" t="s">
        <v>54</v>
      </c>
      <c r="B64" s="36">
        <v>0</v>
      </c>
      <c r="C64" s="50">
        <v>0</v>
      </c>
      <c r="D64" s="25"/>
      <c r="E64" s="66"/>
      <c r="F64" s="66"/>
      <c r="G64" s="66"/>
    </row>
    <row r="65" spans="1:7" ht="36.75" thickBot="1" x14ac:dyDescent="0.3">
      <c r="A65" s="11" t="s">
        <v>55</v>
      </c>
      <c r="B65" s="33">
        <v>0</v>
      </c>
      <c r="C65" s="49">
        <v>0</v>
      </c>
      <c r="D65" s="25"/>
      <c r="E65" s="66"/>
      <c r="F65" s="66"/>
      <c r="G65" s="66"/>
    </row>
    <row r="66" spans="1:7" x14ac:dyDescent="0.25">
      <c r="A66" s="10" t="s">
        <v>56</v>
      </c>
      <c r="B66" s="39">
        <v>0</v>
      </c>
      <c r="C66" s="50">
        <v>0</v>
      </c>
      <c r="D66" s="25"/>
      <c r="E66" s="66"/>
      <c r="F66" s="66"/>
      <c r="G66" s="66"/>
    </row>
    <row r="67" spans="1:7" ht="36" x14ac:dyDescent="0.25">
      <c r="A67" s="10" t="s">
        <v>57</v>
      </c>
      <c r="B67" s="35">
        <v>0</v>
      </c>
      <c r="C67" s="50">
        <v>0</v>
      </c>
      <c r="D67" s="25"/>
      <c r="E67" s="66"/>
      <c r="F67" s="66"/>
      <c r="G67" s="66"/>
    </row>
    <row r="68" spans="1:7" x14ac:dyDescent="0.25">
      <c r="A68" s="11" t="s">
        <v>58</v>
      </c>
      <c r="B68" s="35">
        <v>0</v>
      </c>
      <c r="C68" s="50">
        <v>0</v>
      </c>
      <c r="D68" s="25"/>
      <c r="E68" s="66"/>
      <c r="F68" s="66"/>
      <c r="G68" s="66"/>
    </row>
    <row r="69" spans="1:7" x14ac:dyDescent="0.25">
      <c r="A69" s="10" t="s">
        <v>59</v>
      </c>
      <c r="B69" s="35">
        <v>0</v>
      </c>
      <c r="C69" s="50">
        <v>0</v>
      </c>
      <c r="D69" s="25"/>
      <c r="E69" s="66"/>
      <c r="F69" s="66"/>
      <c r="G69" s="66"/>
    </row>
    <row r="70" spans="1:7" x14ac:dyDescent="0.25">
      <c r="A70" s="10" t="s">
        <v>60</v>
      </c>
      <c r="B70" s="35">
        <v>0</v>
      </c>
      <c r="C70" s="50">
        <v>0</v>
      </c>
      <c r="D70" s="25"/>
      <c r="E70" s="66"/>
      <c r="F70" s="66"/>
      <c r="G70" s="66"/>
    </row>
    <row r="71" spans="1:7" x14ac:dyDescent="0.25">
      <c r="A71" s="10" t="s">
        <v>61</v>
      </c>
      <c r="B71" s="35"/>
      <c r="C71" s="50">
        <v>0</v>
      </c>
      <c r="D71" s="25"/>
      <c r="E71" s="66"/>
      <c r="F71" s="66"/>
      <c r="G71" s="66"/>
    </row>
    <row r="72" spans="1:7" ht="36.75" thickBot="1" x14ac:dyDescent="0.3">
      <c r="A72" s="10" t="s">
        <v>62</v>
      </c>
      <c r="B72" s="36">
        <v>0</v>
      </c>
      <c r="C72" s="50">
        <v>0</v>
      </c>
      <c r="D72" s="25"/>
      <c r="E72" s="66"/>
      <c r="F72" s="66"/>
      <c r="G72" s="66"/>
    </row>
    <row r="73" spans="1:7" ht="18.75" thickBot="1" x14ac:dyDescent="0.3">
      <c r="A73" s="68" t="s">
        <v>63</v>
      </c>
      <c r="B73" s="43">
        <f>B9+B14+B24+B33+B42+B50+B60+B65+B68</f>
        <v>80000000</v>
      </c>
      <c r="C73" s="51">
        <f>SUM(C65+C60+C50+C42+C33+C24+C14)</f>
        <v>0</v>
      </c>
      <c r="D73" s="43">
        <f>+B73+C73</f>
        <v>80000000</v>
      </c>
      <c r="E73" s="62">
        <f>+E50+E24+E14+E9</f>
        <v>4903921.9700000007</v>
      </c>
      <c r="F73" s="62">
        <f>+F50+F24+F14+F9</f>
        <v>5081694.78</v>
      </c>
      <c r="G73" s="62">
        <f>+G50+G24+G14+G9</f>
        <v>5451082.1100000003</v>
      </c>
    </row>
    <row r="74" spans="1:7" x14ac:dyDescent="0.25">
      <c r="A74" s="14" t="s">
        <v>64</v>
      </c>
      <c r="B74" s="44">
        <f t="shared" ref="B74" si="6">B75+B78+B81</f>
        <v>0</v>
      </c>
      <c r="C74" s="52"/>
      <c r="D74" s="54"/>
      <c r="E74" s="66"/>
      <c r="F74" s="66"/>
      <c r="G74" s="66"/>
    </row>
    <row r="75" spans="1:7" ht="28.5" customHeight="1" x14ac:dyDescent="0.25">
      <c r="A75" s="11" t="s">
        <v>65</v>
      </c>
      <c r="B75" s="35">
        <f t="shared" ref="B75" si="7">B76+B77</f>
        <v>0</v>
      </c>
      <c r="C75" s="50"/>
      <c r="D75" s="54"/>
      <c r="E75" s="66"/>
      <c r="F75" s="66"/>
      <c r="G75" s="66"/>
    </row>
    <row r="76" spans="1:7" ht="26.25" customHeight="1" x14ac:dyDescent="0.25">
      <c r="A76" s="15" t="s">
        <v>66</v>
      </c>
      <c r="B76" s="34">
        <v>0</v>
      </c>
      <c r="C76" s="53"/>
      <c r="D76" s="55"/>
      <c r="E76" s="66"/>
      <c r="F76" s="66"/>
      <c r="G76" s="66"/>
    </row>
    <row r="77" spans="1:7" ht="30.75" customHeight="1" x14ac:dyDescent="0.25">
      <c r="A77" s="15" t="s">
        <v>67</v>
      </c>
      <c r="B77" s="34">
        <v>0</v>
      </c>
      <c r="C77" s="53"/>
      <c r="D77" s="54"/>
      <c r="E77" s="66"/>
      <c r="F77" s="66"/>
      <c r="G77" s="66"/>
    </row>
    <row r="78" spans="1:7" ht="19.5" customHeight="1" x14ac:dyDescent="0.25">
      <c r="A78" s="11" t="s">
        <v>68</v>
      </c>
      <c r="B78" s="35">
        <f>B79+B80</f>
        <v>0</v>
      </c>
      <c r="C78" s="50"/>
      <c r="D78" s="54"/>
      <c r="E78" s="66"/>
      <c r="F78" s="66"/>
      <c r="G78" s="66"/>
    </row>
    <row r="79" spans="1:7" ht="18" customHeight="1" x14ac:dyDescent="0.25">
      <c r="A79" s="15" t="s">
        <v>69</v>
      </c>
      <c r="B79" s="35">
        <v>0</v>
      </c>
      <c r="C79" s="50"/>
      <c r="D79" s="54"/>
      <c r="E79" s="66"/>
      <c r="F79" s="66"/>
      <c r="G79" s="66"/>
    </row>
    <row r="80" spans="1:7" ht="19.5" customHeight="1" x14ac:dyDescent="0.25">
      <c r="A80" s="15" t="s">
        <v>70</v>
      </c>
      <c r="B80" s="35">
        <v>0</v>
      </c>
      <c r="C80" s="50"/>
      <c r="D80" s="54"/>
      <c r="E80" s="66"/>
      <c r="F80" s="66"/>
      <c r="G80" s="66"/>
    </row>
    <row r="81" spans="1:7" ht="19.5" customHeight="1" x14ac:dyDescent="0.25">
      <c r="A81" s="11" t="s">
        <v>71</v>
      </c>
      <c r="B81" s="35">
        <f t="shared" ref="B81" si="8">B82</f>
        <v>0</v>
      </c>
      <c r="C81" s="50"/>
      <c r="D81" s="54"/>
      <c r="E81" s="66"/>
      <c r="F81" s="66"/>
      <c r="G81" s="66"/>
    </row>
    <row r="82" spans="1:7" ht="21.75" customHeight="1" x14ac:dyDescent="0.25">
      <c r="A82" s="15" t="s">
        <v>72</v>
      </c>
      <c r="B82" s="35">
        <v>0</v>
      </c>
      <c r="C82" s="50"/>
      <c r="D82" s="54"/>
      <c r="E82" s="66"/>
      <c r="F82" s="66"/>
      <c r="G82" s="66"/>
    </row>
    <row r="83" spans="1:7" ht="20.25" customHeight="1" thickBot="1" x14ac:dyDescent="0.3">
      <c r="A83" s="16" t="s">
        <v>73</v>
      </c>
      <c r="B83" s="45">
        <f>B75+B78+B81</f>
        <v>0</v>
      </c>
      <c r="C83" s="26">
        <f>C75+C78+C81</f>
        <v>0</v>
      </c>
      <c r="D83" s="54"/>
      <c r="E83" s="66"/>
      <c r="F83" s="66"/>
      <c r="G83" s="66"/>
    </row>
    <row r="84" spans="1:7" ht="19.5" customHeight="1" thickBot="1" x14ac:dyDescent="0.25">
      <c r="A84" s="2" t="s">
        <v>74</v>
      </c>
      <c r="B84" s="17">
        <f>B73+B83</f>
        <v>80000000</v>
      </c>
      <c r="C84" s="20">
        <f>+C73</f>
        <v>0</v>
      </c>
      <c r="D84" s="17">
        <f>+B84+C84</f>
        <v>80000000</v>
      </c>
      <c r="E84" s="17">
        <f>+E73+E68</f>
        <v>4903921.9700000007</v>
      </c>
      <c r="F84" s="17">
        <f>+F73+F68</f>
        <v>5081694.78</v>
      </c>
      <c r="G84" s="17">
        <f>+G73+G68</f>
        <v>5451082.1100000003</v>
      </c>
    </row>
    <row r="85" spans="1:7" ht="21.75" customHeight="1" x14ac:dyDescent="0.25">
      <c r="A85" s="3" t="s">
        <v>75</v>
      </c>
      <c r="B85" s="27"/>
      <c r="C85" s="27"/>
    </row>
    <row r="86" spans="1:7" ht="21.75" customHeight="1" x14ac:dyDescent="0.25">
      <c r="A86" s="1"/>
      <c r="B86" s="28"/>
      <c r="C86" s="28"/>
    </row>
    <row r="87" spans="1:7" ht="21.75" customHeight="1" x14ac:dyDescent="0.25">
      <c r="A87" s="4" t="s">
        <v>80</v>
      </c>
      <c r="B87" s="23"/>
      <c r="C87" s="23"/>
    </row>
    <row r="88" spans="1:7" ht="21.75" customHeight="1" x14ac:dyDescent="0.25">
      <c r="A88" s="5" t="s">
        <v>81</v>
      </c>
      <c r="B88" s="29"/>
      <c r="C88" s="29"/>
    </row>
    <row r="89" spans="1:7" ht="21.75" customHeight="1" x14ac:dyDescent="0.25">
      <c r="A89" s="5" t="s">
        <v>82</v>
      </c>
      <c r="B89" s="29"/>
      <c r="C89" s="29"/>
    </row>
    <row r="90" spans="1:7" ht="21.75" customHeight="1" x14ac:dyDescent="0.25">
      <c r="A90" s="5" t="s">
        <v>83</v>
      </c>
      <c r="B90" s="23"/>
      <c r="C90" s="23"/>
    </row>
    <row r="91" spans="1:7" ht="21.75" customHeight="1" x14ac:dyDescent="0.25">
      <c r="A91" s="6" t="s">
        <v>84</v>
      </c>
      <c r="B91" s="23"/>
      <c r="C91" s="23"/>
    </row>
    <row r="92" spans="1:7" ht="21.75" customHeight="1" x14ac:dyDescent="0.25">
      <c r="A92" s="7" t="s">
        <v>85</v>
      </c>
      <c r="B92" s="23"/>
      <c r="C92" s="23"/>
    </row>
    <row r="93" spans="1:7" ht="21.75" customHeight="1" x14ac:dyDescent="0.25">
      <c r="A93" s="9" t="s">
        <v>86</v>
      </c>
      <c r="B93" s="30"/>
      <c r="C93" s="30"/>
    </row>
    <row r="94" spans="1:7" ht="8.25" customHeight="1" x14ac:dyDescent="0.25">
      <c r="A94" s="69" t="s">
        <v>94</v>
      </c>
      <c r="B94" s="69"/>
      <c r="C94" s="69"/>
    </row>
    <row r="95" spans="1:7" ht="21.75" customHeight="1" x14ac:dyDescent="0.25">
      <c r="A95" s="69"/>
      <c r="B95" s="69"/>
      <c r="C95" s="69"/>
    </row>
    <row r="96" spans="1:7" ht="21.75" customHeight="1" x14ac:dyDescent="0.25">
      <c r="A96" s="69"/>
      <c r="B96" s="69"/>
      <c r="C96" s="69"/>
    </row>
    <row r="97" spans="1:3" ht="21.75" customHeight="1" x14ac:dyDescent="0.25">
      <c r="A97" s="69"/>
      <c r="B97" s="69"/>
      <c r="C97" s="69"/>
    </row>
    <row r="98" spans="1:3" ht="21.75" customHeight="1" x14ac:dyDescent="0.25">
      <c r="A98" s="69"/>
      <c r="B98" s="69"/>
      <c r="C98" s="69"/>
    </row>
    <row r="99" spans="1:3" ht="21.75" customHeight="1" x14ac:dyDescent="0.25">
      <c r="A99" s="69"/>
      <c r="B99" s="69"/>
      <c r="C99" s="69"/>
    </row>
    <row r="100" spans="1:3" ht="15" customHeight="1" x14ac:dyDescent="0.25">
      <c r="A100" s="69"/>
      <c r="B100" s="69"/>
      <c r="C100" s="69"/>
    </row>
    <row r="101" spans="1:3" ht="21.75" customHeight="1" x14ac:dyDescent="0.25">
      <c r="A101" s="69"/>
      <c r="B101" s="69"/>
      <c r="C101" s="69"/>
    </row>
    <row r="102" spans="1:3" ht="21.75" customHeight="1" x14ac:dyDescent="0.25">
      <c r="A102" s="69"/>
      <c r="B102" s="69"/>
      <c r="C102" s="69"/>
    </row>
    <row r="103" spans="1:3" ht="21.75" customHeight="1" x14ac:dyDescent="0.25">
      <c r="A103" s="8"/>
      <c r="B103" s="31"/>
      <c r="C103" s="31"/>
    </row>
    <row r="104" spans="1:3" ht="21.75" customHeight="1" x14ac:dyDescent="0.25">
      <c r="A104" s="8"/>
      <c r="B104" s="31"/>
      <c r="C104" s="31"/>
    </row>
    <row r="105" spans="1:3" ht="21.75" customHeight="1" x14ac:dyDescent="0.25">
      <c r="B105" s="32"/>
      <c r="C105" s="32"/>
    </row>
    <row r="106" spans="1:3" ht="21.75" customHeight="1" x14ac:dyDescent="0.25"/>
    <row r="107" spans="1:3" ht="21.75" customHeight="1" x14ac:dyDescent="0.25"/>
    <row r="108" spans="1:3" ht="21.75" customHeight="1" x14ac:dyDescent="0.25"/>
    <row r="109" spans="1:3" ht="21.75" customHeight="1" x14ac:dyDescent="0.25"/>
    <row r="110" spans="1:3" ht="21.75" customHeight="1" x14ac:dyDescent="0.25"/>
    <row r="111" spans="1:3" ht="21.75" customHeight="1" x14ac:dyDescent="0.25"/>
    <row r="112" spans="1:3" ht="21.75" customHeight="1" x14ac:dyDescent="0.25"/>
    <row r="113" ht="21.75" customHeight="1" x14ac:dyDescent="0.25"/>
    <row r="114" ht="21.75" customHeight="1" x14ac:dyDescent="0.25"/>
    <row r="115" ht="21.75" customHeight="1" x14ac:dyDescent="0.25"/>
    <row r="116" ht="21.75" customHeight="1" x14ac:dyDescent="0.25"/>
    <row r="117" ht="21.75" customHeight="1" x14ac:dyDescent="0.25"/>
    <row r="118" ht="21.75" customHeight="1" x14ac:dyDescent="0.25"/>
    <row r="119" ht="21.75" customHeight="1" x14ac:dyDescent="0.25"/>
    <row r="120" ht="21.75" customHeight="1" x14ac:dyDescent="0.25"/>
    <row r="121" ht="21.75" customHeight="1" x14ac:dyDescent="0.25"/>
    <row r="122" ht="21.75" customHeight="1" x14ac:dyDescent="0.25"/>
    <row r="123" ht="21.75" customHeight="1" x14ac:dyDescent="0.25"/>
    <row r="124" ht="21.75" customHeight="1" x14ac:dyDescent="0.25"/>
    <row r="125" ht="21.75" customHeight="1" x14ac:dyDescent="0.25"/>
    <row r="126" ht="21.75" customHeight="1" x14ac:dyDescent="0.25"/>
    <row r="127" ht="21.75" customHeight="1" x14ac:dyDescent="0.25"/>
    <row r="128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  <row r="382" ht="21.75" customHeight="1" x14ac:dyDescent="0.25"/>
    <row r="383" ht="21.75" customHeight="1" x14ac:dyDescent="0.25"/>
  </sheetData>
  <mergeCells count="5">
    <mergeCell ref="A94:C102"/>
    <mergeCell ref="A4:C4"/>
    <mergeCell ref="A5:C5"/>
    <mergeCell ref="A2:C2"/>
    <mergeCell ref="A3:C3"/>
  </mergeCells>
  <phoneticPr fontId="2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2" orientation="portrait" horizontalDpi="4294967293" r:id="rId1"/>
  <headerFooter scaleWithDoc="0" alignWithMargins="0"/>
  <rowBreaks count="1" manualBreakCount="1">
    <brk id="114" max="7" man="1"/>
  </rowBreaks>
  <ignoredErrors>
    <ignoredError sqref="B14 B50 C9" formulaRange="1"/>
    <ignoredError sqref="C84" formula="1"/>
    <ignoredError sqref="C50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MARZO  2023</vt:lpstr>
      <vt:lpstr>'EJECUCION MARZO  2023'!Área_de_impresión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Crismairi Rodríguez</cp:lastModifiedBy>
  <cp:lastPrinted>2023-04-04T16:02:08Z</cp:lastPrinted>
  <dcterms:created xsi:type="dcterms:W3CDTF">2020-09-10T14:28:05Z</dcterms:created>
  <dcterms:modified xsi:type="dcterms:W3CDTF">2023-04-04T16:03:17Z</dcterms:modified>
</cp:coreProperties>
</file>