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EJECUCION PRESUPUESTARIA\2022\ABRIL 2022\"/>
    </mc:Choice>
  </mc:AlternateContent>
  <xr:revisionPtr revIDLastSave="0" documentId="13_ncr:1_{E945819F-7409-419E-877B-432013D0BB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ABRIL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6" l="1"/>
  <c r="J35" i="6"/>
  <c r="J28" i="6"/>
  <c r="J29" i="6"/>
  <c r="J30" i="6"/>
  <c r="J31" i="6"/>
  <c r="J32" i="6"/>
  <c r="J33" i="6"/>
  <c r="J34" i="6"/>
  <c r="J27" i="6"/>
  <c r="J18" i="6"/>
  <c r="J19" i="6"/>
  <c r="J20" i="6"/>
  <c r="J21" i="6"/>
  <c r="J22" i="6"/>
  <c r="J23" i="6"/>
  <c r="J24" i="6"/>
  <c r="J25" i="6"/>
  <c r="J17" i="6"/>
  <c r="J13" i="6"/>
  <c r="J15" i="6"/>
  <c r="J12" i="6"/>
  <c r="J11" i="6" s="1"/>
  <c r="I16" i="6"/>
  <c r="E54" i="6"/>
  <c r="E55" i="6"/>
  <c r="E56" i="6"/>
  <c r="E57" i="6"/>
  <c r="E58" i="6"/>
  <c r="E59" i="6"/>
  <c r="E60" i="6"/>
  <c r="E61" i="6"/>
  <c r="E53" i="6"/>
  <c r="E52" i="6"/>
  <c r="E36" i="6"/>
  <c r="D35" i="6"/>
  <c r="E35" i="6" s="1"/>
  <c r="D36" i="6"/>
  <c r="E34" i="6"/>
  <c r="E32" i="6"/>
  <c r="E31" i="6"/>
  <c r="E30" i="6"/>
  <c r="D26" i="6"/>
  <c r="E26" i="6" s="1"/>
  <c r="E28" i="6"/>
  <c r="C26" i="6"/>
  <c r="E16" i="6"/>
  <c r="D16" i="6"/>
  <c r="E24" i="6"/>
  <c r="E23" i="6"/>
  <c r="E22" i="6"/>
  <c r="E17" i="6"/>
  <c r="E11" i="6"/>
  <c r="E15" i="6"/>
  <c r="E13" i="6"/>
  <c r="E12" i="6"/>
  <c r="E85" i="6"/>
  <c r="I11" i="6"/>
  <c r="I26" i="6"/>
  <c r="I41" i="6"/>
  <c r="I40" i="6" s="1"/>
  <c r="I39" i="6" s="1"/>
  <c r="I38" i="6" s="1"/>
  <c r="I37" i="6" s="1"/>
  <c r="I36" i="6" s="1"/>
  <c r="I35" i="6" s="1"/>
  <c r="I44" i="6"/>
  <c r="I52" i="6"/>
  <c r="I62" i="6"/>
  <c r="I70" i="6"/>
  <c r="I67" i="6" s="1"/>
  <c r="I77" i="6"/>
  <c r="I80" i="6"/>
  <c r="D85" i="6"/>
  <c r="J83" i="6"/>
  <c r="F83" i="6"/>
  <c r="C83" i="6"/>
  <c r="J80" i="6"/>
  <c r="H80" i="6"/>
  <c r="G80" i="6"/>
  <c r="F80" i="6"/>
  <c r="C80" i="6"/>
  <c r="J77" i="6"/>
  <c r="J76" i="6" s="1"/>
  <c r="H77" i="6"/>
  <c r="G77" i="6"/>
  <c r="F77" i="6"/>
  <c r="C77" i="6"/>
  <c r="H70" i="6"/>
  <c r="H67" i="6" s="1"/>
  <c r="G70" i="6"/>
  <c r="G67" i="6" s="1"/>
  <c r="F70" i="6"/>
  <c r="F67" i="6" s="1"/>
  <c r="H62" i="6"/>
  <c r="G62" i="6"/>
  <c r="F62" i="6"/>
  <c r="J61" i="6"/>
  <c r="J60" i="6"/>
  <c r="J59" i="6"/>
  <c r="J58" i="6"/>
  <c r="J57" i="6"/>
  <c r="J56" i="6"/>
  <c r="J55" i="6"/>
  <c r="J54" i="6"/>
  <c r="J53" i="6"/>
  <c r="H52" i="6"/>
  <c r="G52" i="6"/>
  <c r="F52" i="6"/>
  <c r="D52" i="6"/>
  <c r="D10" i="6" s="1"/>
  <c r="D75" i="6" s="1"/>
  <c r="E75" i="6" s="1"/>
  <c r="C52" i="6"/>
  <c r="J44" i="6"/>
  <c r="H44" i="6"/>
  <c r="G44" i="6"/>
  <c r="F44" i="6"/>
  <c r="C44" i="6"/>
  <c r="J43" i="6"/>
  <c r="J42" i="6"/>
  <c r="H41" i="6"/>
  <c r="H40" i="6" s="1"/>
  <c r="H39" i="6" s="1"/>
  <c r="H38" i="6" s="1"/>
  <c r="H37" i="6" s="1"/>
  <c r="H36" i="6" s="1"/>
  <c r="H35" i="6" s="1"/>
  <c r="G41" i="6"/>
  <c r="G40" i="6" s="1"/>
  <c r="G39" i="6" s="1"/>
  <c r="G38" i="6" s="1"/>
  <c r="G37" i="6" s="1"/>
  <c r="G36" i="6" s="1"/>
  <c r="G35" i="6" s="1"/>
  <c r="F41" i="6"/>
  <c r="J41" i="6" s="1"/>
  <c r="C35" i="6"/>
  <c r="H26" i="6"/>
  <c r="G26" i="6"/>
  <c r="F26" i="6"/>
  <c r="H16" i="6"/>
  <c r="G16" i="6"/>
  <c r="F16" i="6"/>
  <c r="C16" i="6"/>
  <c r="H11" i="6"/>
  <c r="G11" i="6"/>
  <c r="F11" i="6"/>
  <c r="C11" i="6"/>
  <c r="I76" i="6" l="1"/>
  <c r="I85" i="6"/>
  <c r="I10" i="6"/>
  <c r="I75" i="6"/>
  <c r="I86" i="6" s="1"/>
  <c r="C76" i="6"/>
  <c r="C75" i="6"/>
  <c r="J16" i="6"/>
  <c r="G85" i="6"/>
  <c r="H76" i="6"/>
  <c r="J26" i="6"/>
  <c r="J52" i="6"/>
  <c r="G76" i="6"/>
  <c r="F76" i="6"/>
  <c r="C10" i="6"/>
  <c r="E10" i="6" s="1"/>
  <c r="H85" i="6"/>
  <c r="G75" i="6"/>
  <c r="H10" i="6"/>
  <c r="C85" i="6"/>
  <c r="F85" i="6"/>
  <c r="J85" i="6"/>
  <c r="H75" i="6"/>
  <c r="G10" i="6"/>
  <c r="F40" i="6"/>
  <c r="J10" i="6" l="1"/>
  <c r="D86" i="6"/>
  <c r="G86" i="6"/>
  <c r="C86" i="6"/>
  <c r="H86" i="6"/>
  <c r="F39" i="6"/>
  <c r="J40" i="6"/>
  <c r="E86" i="6" l="1"/>
  <c r="J39" i="6"/>
  <c r="F38" i="6"/>
  <c r="F37" i="6" l="1"/>
  <c r="J38" i="6"/>
  <c r="F36" i="6" l="1"/>
  <c r="J37" i="6"/>
  <c r="J36" i="6" l="1"/>
  <c r="F35" i="6"/>
  <c r="F10" i="6" l="1"/>
  <c r="F75" i="6"/>
  <c r="F86" i="6" s="1"/>
  <c r="J75" i="6"/>
  <c r="J86" i="6" s="1"/>
</calcChain>
</file>

<file path=xl/sharedStrings.xml><?xml version="1.0" encoding="utf-8"?>
<sst xmlns="http://schemas.openxmlformats.org/spreadsheetml/2006/main" count="95" uniqueCount="95">
  <si>
    <t>DETALLE</t>
  </si>
  <si>
    <t>Enero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</si>
  <si>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</si>
  <si>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</si>
  <si>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</si>
  <si>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</si>
  <si>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</si>
  <si>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</si>
  <si>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</si>
  <si>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</si>
  <si>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</si>
  <si>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</si>
  <si>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</si>
  <si>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</si>
  <si>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</si>
  <si>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</si>
  <si>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</si>
  <si>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</si>
  <si>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</si>
  <si>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</si>
  <si>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</si>
  <si>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</si>
  <si>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</si>
  <si>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</si>
  <si>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</si>
  <si>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</si>
  <si>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</si>
  <si>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</si>
  <si>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</si>
  <si>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</si>
  <si>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</si>
  <si>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</si>
  <si>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</si>
  <si>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</si>
  <si>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</si>
  <si>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</si>
  <si>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</si>
  <si>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</si>
  <si>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</si>
  <si>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</si>
  <si>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</si>
  <si>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</si>
  <si>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</si>
  <si>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</si>
  <si>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</si>
  <si>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</si>
  <si>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</si>
  <si>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</si>
  <si>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</si>
  <si>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</si>
  <si>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</si>
  <si>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</si>
  <si>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</si>
  <si>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</si>
  <si>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</si>
  <si>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</si>
  <si>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</si>
  <si>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</si>
  <si>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</si>
  <si>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</si>
  <si>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</si>
  <si>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</si>
  <si>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</si>
  <si>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</si>
  <si>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</si>
  <si>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</si>
  <si>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</si>
  <si>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</si>
  <si>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</si>
  <si>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</si>
  <si>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</si>
  <si>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</si>
  <si>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</si>
  <si>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</si>
  <si>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</si>
  <si>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</si>
  <si>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</si>
  <si>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</si>
  <si>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</si>
  <si>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</si>
  <si>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</si>
  <si>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</si>
  <si>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</si>
  <si>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</si>
  <si>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</si>
  <si>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</si>
  <si>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Prespuesto Aprobado 2022</t>
  </si>
  <si>
    <t>Presupuesto Modificado</t>
  </si>
  <si>
    <t>Total</t>
  </si>
  <si>
    <t xml:space="preserve">Febrero </t>
  </si>
  <si>
    <t>Marzo</t>
  </si>
  <si>
    <r>
      <rPr>
        <b/>
        <i/>
        <sz val="11"/>
        <rFont val="Arial"/>
        <family val="2"/>
      </rPr>
      <t>Fuente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Sistema de Información de la Gestión Financiera (SIGEF).</t>
    </r>
  </si>
  <si>
    <r>
      <rPr>
        <b/>
        <sz val="11"/>
        <rFont val="Arial"/>
        <family val="2"/>
      </rPr>
      <t xml:space="preserve">Presupuesto Aprobado: </t>
    </r>
    <r>
      <rPr>
        <sz val="11"/>
        <rFont val="Arial"/>
        <family val="2"/>
      </rPr>
      <t xml:space="preserve">
Se refiere al presupuesto aprobado en la Ley de Presupuesto General del Estado.
</t>
    </r>
    <r>
      <rPr>
        <b/>
        <sz val="11"/>
        <rFont val="Arial"/>
        <family val="2"/>
      </rPr>
      <t xml:space="preserve">
Presupuesto Modificado:
</t>
    </r>
    <r>
      <rPr>
        <sz val="11"/>
        <rFont val="Arial"/>
        <family val="2"/>
      </rPr>
      <t xml:space="preserve">Se refiere al presupuesto aprobado en caso de que el Congreso Nacional apruebe un
presupuesto complementario.
</t>
    </r>
    <r>
      <rPr>
        <b/>
        <sz val="11"/>
        <rFont val="Arial"/>
        <family val="2"/>
      </rPr>
      <t>Total Devengado:</t>
    </r>
    <r>
      <rPr>
        <sz val="11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</si>
  <si>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Abril</t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</si>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</sst>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4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sz val="11"/>
      <color indexed="8"/>
      <name val="Calibri Light"/>
      <family val="2"/>
      <scheme val="major"/>
    </font>
    <font>
      <b/>
      <sz val="11"/>
      <color indexed="8"/>
      <name val="Arial"/>
      <family val="2"/>
    </font>
    <font>
      <b/>
      <sz val="12"/>
      <name val="Calibri Light"/>
      <family val="2"/>
      <scheme val="major"/>
    </font>
    <font>
      <b/>
      <sz val="12"/>
      <color indexed="8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0" fillId="0" borderId="0" xfId="0" applyFont="1"/>
    <xf numFmtId="49" fontId="12" fillId="0" borderId="5" xfId="0" applyNumberFormat="1" applyFont="1" applyBorder="1" applyAlignment="1">
      <alignment horizontal="left" vertical="center" wrapText="1" indent="2"/>
    </xf>
    <xf numFmtId="49" fontId="11" fillId="0" borderId="5" xfId="0" applyNumberFormat="1" applyFont="1" applyBorder="1" applyAlignment="1">
      <alignment horizontal="left" vertical="center" wrapText="1" indent="1"/>
    </xf>
    <xf numFmtId="49" fontId="11" fillId="0" borderId="5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 indent="3"/>
    </xf>
    <xf numFmtId="49" fontId="11" fillId="3" borderId="8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 wrapText="1" indent="2"/>
    </xf>
    <xf numFmtId="49" fontId="3" fillId="0" borderId="0" xfId="0" applyNumberFormat="1" applyFont="1" applyBorder="1" applyAlignment="1">
      <alignment horizontal="left" vertical="center" wrapText="1" indent="2"/>
    </xf>
    <xf numFmtId="49" fontId="13" fillId="0" borderId="0" xfId="0" applyNumberFormat="1" applyFont="1" applyBorder="1" applyAlignment="1">
      <alignment horizontal="left" vertical="center" wrapText="1" indent="2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right" vertical="center"/>
    </xf>
    <xf numFmtId="164" fontId="15" fillId="0" borderId="12" xfId="0" applyNumberFormat="1" applyFont="1" applyBorder="1" applyAlignment="1">
      <alignment horizontal="right" vertical="center"/>
    </xf>
    <xf numFmtId="164" fontId="15" fillId="0" borderId="4" xfId="0" applyNumberFormat="1" applyFont="1" applyBorder="1" applyAlignment="1">
      <alignment horizontal="right" vertical="center"/>
    </xf>
    <xf numFmtId="164" fontId="15" fillId="0" borderId="18" xfId="0" applyNumberFormat="1" applyFont="1" applyBorder="1" applyAlignment="1">
      <alignment horizontal="right" vertical="center"/>
    </xf>
    <xf numFmtId="164" fontId="16" fillId="0" borderId="12" xfId="0" applyNumberFormat="1" applyFont="1" applyBorder="1" applyAlignment="1">
      <alignment horizontal="right" vertical="center"/>
    </xf>
    <xf numFmtId="164" fontId="16" fillId="0" borderId="15" xfId="0" applyNumberFormat="1" applyFont="1" applyBorder="1" applyAlignment="1">
      <alignment horizontal="right"/>
    </xf>
    <xf numFmtId="164" fontId="16" fillId="0" borderId="6" xfId="0" applyNumberFormat="1" applyFont="1" applyBorder="1" applyAlignment="1">
      <alignment horizontal="right"/>
    </xf>
    <xf numFmtId="164" fontId="16" fillId="0" borderId="12" xfId="0" applyNumberFormat="1" applyFont="1" applyBorder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 vertical="center"/>
    </xf>
    <xf numFmtId="164" fontId="16" fillId="0" borderId="14" xfId="0" applyNumberFormat="1" applyFont="1" applyBorder="1" applyAlignment="1">
      <alignment horizontal="right" vertical="center"/>
    </xf>
    <xf numFmtId="164" fontId="17" fillId="0" borderId="9" xfId="0" applyNumberFormat="1" applyFont="1" applyBorder="1" applyAlignment="1">
      <alignment horizontal="right" vertical="center"/>
    </xf>
    <xf numFmtId="164" fontId="15" fillId="0" borderId="4" xfId="1" applyFont="1" applyBorder="1" applyAlignment="1">
      <alignment horizontal="right"/>
    </xf>
    <xf numFmtId="2" fontId="15" fillId="0" borderId="6" xfId="0" applyNumberFormat="1" applyFont="1" applyBorder="1" applyAlignment="1">
      <alignment horizontal="right"/>
    </xf>
    <xf numFmtId="2" fontId="15" fillId="0" borderId="4" xfId="0" applyNumberFormat="1" applyFont="1" applyBorder="1" applyAlignment="1">
      <alignment horizontal="right"/>
    </xf>
    <xf numFmtId="164" fontId="16" fillId="0" borderId="15" xfId="0" applyNumberFormat="1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horizontal="right" vertical="center"/>
    </xf>
    <xf numFmtId="2" fontId="15" fillId="0" borderId="9" xfId="0" applyNumberFormat="1" applyFont="1" applyBorder="1" applyAlignment="1">
      <alignment horizontal="right" vertical="center"/>
    </xf>
    <xf numFmtId="164" fontId="16" fillId="0" borderId="6" xfId="0" applyNumberFormat="1" applyFont="1" applyBorder="1" applyAlignment="1">
      <alignment horizontal="right" vertical="center"/>
    </xf>
    <xf numFmtId="164" fontId="16" fillId="0" borderId="15" xfId="0" applyNumberFormat="1" applyFont="1" applyBorder="1" applyAlignment="1">
      <alignment horizontal="right" vertical="center"/>
    </xf>
    <xf numFmtId="2" fontId="15" fillId="0" borderId="18" xfId="0" applyNumberFormat="1" applyFont="1" applyBorder="1" applyAlignment="1">
      <alignment horizontal="right" vertical="center"/>
    </xf>
    <xf numFmtId="2" fontId="15" fillId="0" borderId="6" xfId="0" applyNumberFormat="1" applyFont="1" applyBorder="1" applyAlignment="1">
      <alignment horizontal="right" vertical="center"/>
    </xf>
    <xf numFmtId="164" fontId="15" fillId="3" borderId="18" xfId="0" applyNumberFormat="1" applyFont="1" applyFill="1" applyBorder="1" applyAlignment="1">
      <alignment horizontal="right" vertical="center"/>
    </xf>
    <xf numFmtId="164" fontId="15" fillId="3" borderId="2" xfId="0" applyNumberFormat="1" applyFont="1" applyFill="1" applyBorder="1" applyAlignment="1">
      <alignment horizontal="right" vertical="center"/>
    </xf>
    <xf numFmtId="164" fontId="15" fillId="3" borderId="3" xfId="0" applyNumberFormat="1" applyFont="1" applyFill="1" applyBorder="1" applyAlignment="1">
      <alignment horizontal="right" vertical="center"/>
    </xf>
    <xf numFmtId="164" fontId="18" fillId="0" borderId="15" xfId="0" applyNumberFormat="1" applyFont="1" applyBorder="1" applyAlignment="1">
      <alignment horizontal="right"/>
    </xf>
    <xf numFmtId="164" fontId="18" fillId="0" borderId="12" xfId="0" applyNumberFormat="1" applyFont="1" applyBorder="1" applyAlignment="1">
      <alignment horizontal="right"/>
    </xf>
    <xf numFmtId="164" fontId="18" fillId="0" borderId="6" xfId="0" applyNumberFormat="1" applyFont="1" applyBorder="1" applyAlignment="1">
      <alignment horizontal="right"/>
    </xf>
    <xf numFmtId="164" fontId="18" fillId="0" borderId="4" xfId="0" applyNumberFormat="1" applyFont="1" applyBorder="1" applyAlignment="1">
      <alignment horizontal="right"/>
    </xf>
    <xf numFmtId="164" fontId="16" fillId="0" borderId="4" xfId="0" applyNumberFormat="1" applyFont="1" applyBorder="1" applyAlignment="1">
      <alignment horizontal="right" vertical="center"/>
    </xf>
    <xf numFmtId="164" fontId="16" fillId="3" borderId="14" xfId="0" applyNumberFormat="1" applyFont="1" applyFill="1" applyBorder="1" applyAlignment="1">
      <alignment horizontal="right" vertical="center"/>
    </xf>
    <xf numFmtId="164" fontId="16" fillId="3" borderId="11" xfId="0" applyNumberFormat="1" applyFont="1" applyFill="1" applyBorder="1" applyAlignment="1">
      <alignment horizontal="right" vertical="center"/>
    </xf>
    <xf numFmtId="164" fontId="16" fillId="3" borderId="13" xfId="0" applyNumberFormat="1" applyFont="1" applyFill="1" applyBorder="1" applyAlignment="1">
      <alignment horizontal="right" vertical="center"/>
    </xf>
    <xf numFmtId="164" fontId="14" fillId="2" borderId="23" xfId="1" applyFont="1" applyFill="1" applyBorder="1" applyAlignment="1">
      <alignment horizontal="right" vertical="center"/>
    </xf>
    <xf numFmtId="164" fontId="14" fillId="2" borderId="2" xfId="1" applyFont="1" applyFill="1" applyBorder="1" applyAlignment="1">
      <alignment horizontal="right" vertical="center"/>
    </xf>
    <xf numFmtId="164" fontId="14" fillId="2" borderId="17" xfId="1" applyFont="1" applyFill="1" applyBorder="1" applyAlignment="1">
      <alignment horizontal="right" vertical="center"/>
    </xf>
    <xf numFmtId="164" fontId="14" fillId="2" borderId="18" xfId="1" applyFont="1" applyFill="1" applyBorder="1" applyAlignment="1">
      <alignment horizontal="right" vertical="center"/>
    </xf>
    <xf numFmtId="164" fontId="14" fillId="2" borderId="3" xfId="1" applyFont="1" applyFill="1" applyBorder="1" applyAlignment="1">
      <alignment horizontal="right" vertical="center"/>
    </xf>
    <xf numFmtId="49" fontId="11" fillId="0" borderId="21" xfId="0" applyNumberFormat="1" applyFont="1" applyBorder="1" applyAlignment="1">
      <alignment horizontal="left" vertical="center"/>
    </xf>
    <xf numFmtId="49" fontId="12" fillId="0" borderId="16" xfId="0" applyNumberFormat="1" applyFont="1" applyBorder="1" applyAlignment="1">
      <alignment horizontal="left" vertical="center" wrapText="1" indent="2"/>
    </xf>
    <xf numFmtId="49" fontId="11" fillId="3" borderId="22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horizontal="left" vertical="top" wrapText="1"/>
    </xf>
    <xf numFmtId="49" fontId="8" fillId="2" borderId="24" xfId="0" applyNumberFormat="1" applyFont="1" applyFill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right" vertical="center"/>
    </xf>
    <xf numFmtId="164" fontId="15" fillId="0" borderId="26" xfId="0" applyNumberFormat="1" applyFont="1" applyBorder="1" applyAlignment="1">
      <alignment horizontal="right" vertical="center"/>
    </xf>
    <xf numFmtId="164" fontId="15" fillId="0" borderId="27" xfId="1" applyFont="1" applyBorder="1" applyAlignment="1">
      <alignment horizontal="right" vertical="center"/>
    </xf>
    <xf numFmtId="164" fontId="15" fillId="0" borderId="28" xfId="1" applyFont="1" applyBorder="1" applyAlignment="1">
      <alignment horizontal="right" vertical="center"/>
    </xf>
    <xf numFmtId="164" fontId="15" fillId="0" borderId="20" xfId="0" applyNumberFormat="1" applyFont="1" applyBorder="1" applyAlignment="1">
      <alignment horizontal="right" vertical="center"/>
    </xf>
    <xf numFmtId="164" fontId="16" fillId="0" borderId="11" xfId="0" applyNumberFormat="1" applyFont="1" applyBorder="1" applyAlignment="1">
      <alignment horizontal="right" vertical="center"/>
    </xf>
    <xf numFmtId="2" fontId="15" fillId="0" borderId="12" xfId="0" applyNumberFormat="1" applyFont="1" applyBorder="1" applyAlignment="1">
      <alignment horizontal="right"/>
    </xf>
    <xf numFmtId="164" fontId="15" fillId="0" borderId="29" xfId="0" applyNumberFormat="1" applyFont="1" applyBorder="1" applyAlignment="1">
      <alignment horizontal="right" vertical="center"/>
    </xf>
    <xf numFmtId="164" fontId="15" fillId="0" borderId="30" xfId="0" applyNumberFormat="1" applyFont="1" applyBorder="1" applyAlignment="1">
      <alignment horizontal="right" vertical="center"/>
    </xf>
    <xf numFmtId="164" fontId="15" fillId="0" borderId="12" xfId="1" applyFont="1" applyBorder="1" applyAlignment="1">
      <alignment horizontal="right"/>
    </xf>
    <xf numFmtId="164" fontId="15" fillId="0" borderId="6" xfId="1" applyFont="1" applyBorder="1" applyAlignment="1">
      <alignment horizontal="right"/>
    </xf>
  </cellXfs>
  <cellStyles count="6">
    <cellStyle name="Excel Built-in Normal" xfId="2" xr:uid="{00000000-0005-0000-0000-000000000000}"/>
    <cellStyle name="Millares" xfId="1" builtinId="3"/>
    <cellStyle name="Millares 2" xfId="4" xr:uid="{B4F00CD4-11A6-4E5E-B6F7-D17BA8B506B7}"/>
    <cellStyle name="Normal" xfId="0" builtinId="0"/>
    <cellStyle name="Normal 2" xfId="3" xr:uid="{CB1A75AB-0D22-4C30-AF23-07B456F5FAD0}"/>
    <cellStyle name="Porcentaje 2" xfId="5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827555</xdr:colOff>
      <xdr:row>0</xdr:row>
      <xdr:rowOff>0</xdr:rowOff>
    </xdr:from>
    <xdr:to>
      <xdr:col>6</xdr:col>
      <xdr:colOff>1115546</xdr:colOff>
      <xdr:row>7</xdr:row>
      <xdr:rowOff>164838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C8E969-63C9-464E-88A2-BC78F7E8F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3496" y="0"/>
          <a:ext cx="5857315" cy="14983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1228725</xdr:colOff>
      <xdr:row>107</xdr:row>
      <xdr:rowOff>133349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7D4E8DC4-012B-4D7D-AFD7-C011F1AC231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1228725</xdr:colOff>
      <xdr:row>107</xdr:row>
      <xdr:rowOff>133349</xdr:rowOff>
    </xdr:to>
    <xdr:sp macro="" textlink="">
      <xdr:nvSpPr>
        <xdr:cNvPr id="5" name="Picture 1" descr="Description: Logo MICM final 2">
          <a:extLst>
            <a:ext uri="{FF2B5EF4-FFF2-40B4-BE49-F238E27FC236}">
              <a16:creationId xmlns:a16="http://schemas.microsoft.com/office/drawing/2014/main" id="{9A2C6ED1-E9F0-425F-A4DB-B53121FF59E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790575</xdr:colOff>
      <xdr:row>105</xdr:row>
      <xdr:rowOff>171450</xdr:rowOff>
    </xdr:from>
    <xdr:to>
      <xdr:col>1</xdr:col>
      <xdr:colOff>2028825</xdr:colOff>
      <xdr:row>107</xdr:row>
      <xdr:rowOff>114300</xdr:rowOff>
    </xdr:to>
    <xdr:sp macro="" textlink="">
      <xdr:nvSpPr>
        <xdr:cNvPr id="6" name="Picture 1" descr="Description: Logo MICM final 2">
          <a:extLst>
            <a:ext uri="{FF2B5EF4-FFF2-40B4-BE49-F238E27FC236}">
              <a16:creationId xmlns:a16="http://schemas.microsoft.com/office/drawing/2014/main" id="{7D37E523-ADC5-43D7-AE50-8A7A02F65410}"/>
            </a:ext>
          </a:extLst>
        </xdr:cNvPr>
        <xdr:cNvSpPr>
          <a:spLocks noChangeAspect="1" noChangeArrowheads="1"/>
        </xdr:cNvSpPr>
      </xdr:nvSpPr>
      <xdr:spPr bwMode="auto">
        <a:xfrm>
          <a:off x="790575" y="3765232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433887</xdr:colOff>
      <xdr:row>105</xdr:row>
      <xdr:rowOff>47625</xdr:rowOff>
    </xdr:from>
    <xdr:to>
      <xdr:col>9</xdr:col>
      <xdr:colOff>1055590</xdr:colOff>
      <xdr:row>117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9CD538-AFB7-4D63-B9E7-B85124802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7162" y="39014400"/>
          <a:ext cx="5993803" cy="229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796C-3533-4D12-AD47-5E57E8FB5978}">
  <dimension ref="B8:J113"/>
  <sheetViews>
    <sheetView showGridLines="0" tabSelected="1" zoomScaleNormal="100" zoomScaleSheetLayoutView="85" workbookViewId="0">
      <selection activeCell="G16" sqref="G16"/>
    </sheetView>
  </sheetViews>
  <sheetFormatPr baseColWidth="10" defaultRowHeight="15" x14ac:dyDescent="0.25"/>
  <cols>
    <col min="1" max="1" width="11.42578125" style="1"/>
    <col min="2" max="2" width="32.5703125" style="1" customWidth="1"/>
    <col min="3" max="3" width="23" style="1" bestFit="1" customWidth="1"/>
    <col min="4" max="4" width="20.140625" style="1" bestFit="1" customWidth="1"/>
    <col min="5" max="5" width="20.140625" style="1" customWidth="1"/>
    <col min="6" max="8" width="20.140625" style="1" bestFit="1" customWidth="1"/>
    <col min="9" max="9" width="20.140625" style="1" customWidth="1"/>
    <col min="10" max="10" width="21.85546875" style="1" bestFit="1" customWidth="1"/>
    <col min="11" max="16384" width="11.42578125" style="1"/>
  </cols>
  <sheetData>
    <row r="8" spans="2:10" ht="15.75" thickBot="1" x14ac:dyDescent="0.3"/>
    <row r="9" spans="2:10" ht="37.5" x14ac:dyDescent="0.25">
      <c r="B9" s="11" t="s">
        <v>0</v>
      </c>
      <c r="C9" s="14" t="s">
        <v>86</v>
      </c>
      <c r="D9" s="14" t="s">
        <v>87</v>
      </c>
      <c r="E9" s="13" t="s">
        <v>94</v>
      </c>
      <c r="F9" s="13" t="s">
        <v>1</v>
      </c>
      <c r="G9" s="14" t="s">
        <v>89</v>
      </c>
      <c r="H9" s="13" t="s">
        <v>90</v>
      </c>
      <c r="I9" s="12" t="s">
        <v>93</v>
      </c>
      <c r="J9" s="60" t="s">
        <v>88</v>
      </c>
    </row>
    <row r="10" spans="2:10" ht="24" customHeight="1" x14ac:dyDescent="0.25">
      <c r="B10" s="54" t="s">
        <v>2</v>
      </c>
      <c r="C10" s="62">
        <f>SUM(C11+C16+C26+C35+C44+C52+C62+C67)</f>
        <v>78393676</v>
      </c>
      <c r="D10" s="63">
        <f>+D52</f>
        <v>8047534</v>
      </c>
      <c r="E10" s="64">
        <f>+C10+D10</f>
        <v>86441210</v>
      </c>
      <c r="F10" s="16">
        <f>+F11+F16+F26+F35+F44+F52+F62+F67+F70</f>
        <v>4702429.8899999997</v>
      </c>
      <c r="G10" s="15">
        <f>+G11+G16+G26+G35+G44+G52+G62+G67+G70</f>
        <v>4656961.25</v>
      </c>
      <c r="H10" s="16">
        <f>+H11+H16+H26+H35+H44+H52+H62+H67+H70</f>
        <v>4915008.1300000008</v>
      </c>
      <c r="I10" s="16">
        <f>+I11+I16+I26+I35+I44+I52+I62+I67+I70</f>
        <v>5314051.6500000004</v>
      </c>
      <c r="J10" s="17">
        <f>+J11+J16+J26+J35+J44+J52+J62+J67+J70</f>
        <v>19588450.919999998</v>
      </c>
    </row>
    <row r="11" spans="2:10" ht="30.75" thickBot="1" x14ac:dyDescent="0.3">
      <c r="B11" s="3" t="s">
        <v>3</v>
      </c>
      <c r="C11" s="61">
        <f>SUM(C12:C15)</f>
        <v>62710000</v>
      </c>
      <c r="D11" s="61">
        <v>0</v>
      </c>
      <c r="E11" s="61">
        <f>+C11+D11</f>
        <v>62710000</v>
      </c>
      <c r="F11" s="15">
        <f>SUM(F12:F15)</f>
        <v>4547134.08</v>
      </c>
      <c r="G11" s="15">
        <f>SUM(G12:G15)</f>
        <v>4518311.58</v>
      </c>
      <c r="H11" s="16">
        <f>SUM(H12:H15)</f>
        <v>4575956.58</v>
      </c>
      <c r="I11" s="16">
        <f>SUM(I12:I15)</f>
        <v>4511451.58</v>
      </c>
      <c r="J11" s="17">
        <f>SUM(J12:J15)</f>
        <v>18152853.82</v>
      </c>
    </row>
    <row r="12" spans="2:10" ht="15.75" x14ac:dyDescent="0.25">
      <c r="B12" s="2" t="s">
        <v>4</v>
      </c>
      <c r="C12" s="20">
        <v>52960000</v>
      </c>
      <c r="D12" s="19">
        <v>-874000</v>
      </c>
      <c r="E12" s="19">
        <f>+C12+D12</f>
        <v>52086000</v>
      </c>
      <c r="F12" s="21">
        <v>3763351</v>
      </c>
      <c r="G12" s="21">
        <v>3738351</v>
      </c>
      <c r="H12" s="22">
        <v>3788351</v>
      </c>
      <c r="I12" s="22">
        <v>3671684.33</v>
      </c>
      <c r="J12" s="23">
        <f>SUM(F12:I12)</f>
        <v>14961737.33</v>
      </c>
    </row>
    <row r="13" spans="2:10" ht="15.75" x14ac:dyDescent="0.25">
      <c r="B13" s="2" t="s">
        <v>5</v>
      </c>
      <c r="C13" s="24">
        <v>3450000</v>
      </c>
      <c r="D13" s="19">
        <v>70000</v>
      </c>
      <c r="E13" s="19">
        <f>+C13+D13</f>
        <v>3520000</v>
      </c>
      <c r="F13" s="21">
        <v>220000</v>
      </c>
      <c r="G13" s="21">
        <v>220000</v>
      </c>
      <c r="H13" s="22">
        <v>220000</v>
      </c>
      <c r="I13" s="22">
        <v>290000</v>
      </c>
      <c r="J13" s="23">
        <f t="shared" ref="J13:J15" si="0">SUM(F13:I13)</f>
        <v>950000</v>
      </c>
    </row>
    <row r="14" spans="2:10" ht="30" x14ac:dyDescent="0.25">
      <c r="B14" s="2" t="s">
        <v>6</v>
      </c>
      <c r="C14" s="25">
        <v>500000</v>
      </c>
      <c r="D14" s="19">
        <v>0</v>
      </c>
      <c r="E14" s="19">
        <v>0</v>
      </c>
      <c r="F14" s="21">
        <v>0</v>
      </c>
      <c r="G14" s="21">
        <v>0</v>
      </c>
      <c r="H14" s="22">
        <v>0</v>
      </c>
      <c r="I14" s="22">
        <v>0</v>
      </c>
      <c r="J14" s="23">
        <f>SUM(F14:I14)</f>
        <v>0</v>
      </c>
    </row>
    <row r="15" spans="2:10" ht="30.75" thickBot="1" x14ac:dyDescent="0.3">
      <c r="B15" s="2" t="s">
        <v>7</v>
      </c>
      <c r="C15" s="26">
        <v>5800000</v>
      </c>
      <c r="D15" s="19">
        <v>804000</v>
      </c>
      <c r="E15" s="19">
        <f>+C15+D15</f>
        <v>6604000</v>
      </c>
      <c r="F15" s="21">
        <v>563783.07999999996</v>
      </c>
      <c r="G15" s="21">
        <v>559960.57999999996</v>
      </c>
      <c r="H15" s="22">
        <v>567605.57999999996</v>
      </c>
      <c r="I15" s="22">
        <v>549767.25</v>
      </c>
      <c r="J15" s="23">
        <f t="shared" si="0"/>
        <v>2241116.4899999998</v>
      </c>
    </row>
    <row r="16" spans="2:10" ht="30.75" thickBot="1" x14ac:dyDescent="0.3">
      <c r="B16" s="3" t="s">
        <v>8</v>
      </c>
      <c r="C16" s="18">
        <f>SUM(C17:C25)</f>
        <v>5809442</v>
      </c>
      <c r="D16" s="18">
        <f>SUM(D17:D25)</f>
        <v>190000</v>
      </c>
      <c r="E16" s="18">
        <f>+C16+D16</f>
        <v>5999442</v>
      </c>
      <c r="F16" s="15">
        <f>SUM(F17:F25)</f>
        <v>155295.81</v>
      </c>
      <c r="G16" s="15">
        <f>SUM(G17:G25)</f>
        <v>138649.66999999998</v>
      </c>
      <c r="H16" s="16">
        <f>SUM(H17:H25)</f>
        <v>291131.69</v>
      </c>
      <c r="I16" s="16">
        <f>SUM(I17:I25)</f>
        <v>335492.07</v>
      </c>
      <c r="J16" s="17">
        <f>SUM(J17:J25)</f>
        <v>920569.24</v>
      </c>
    </row>
    <row r="17" spans="2:10" ht="15.75" x14ac:dyDescent="0.25">
      <c r="B17" s="2" t="s">
        <v>9</v>
      </c>
      <c r="C17" s="20">
        <v>1839000</v>
      </c>
      <c r="D17" s="19">
        <v>80000</v>
      </c>
      <c r="E17" s="19">
        <f>+C17+D17</f>
        <v>1919000</v>
      </c>
      <c r="F17" s="21">
        <v>155295.81</v>
      </c>
      <c r="G17" s="21">
        <v>123149.67</v>
      </c>
      <c r="H17" s="22">
        <v>140021.69</v>
      </c>
      <c r="I17" s="22">
        <v>173314.4</v>
      </c>
      <c r="J17" s="23">
        <f>SUM(F17:I17)</f>
        <v>591781.56999999995</v>
      </c>
    </row>
    <row r="18" spans="2:10" ht="30" x14ac:dyDescent="0.25">
      <c r="B18" s="2" t="s">
        <v>10</v>
      </c>
      <c r="C18" s="24">
        <v>680442</v>
      </c>
      <c r="D18" s="19">
        <v>0</v>
      </c>
      <c r="E18" s="19">
        <v>0</v>
      </c>
      <c r="F18" s="21">
        <v>0</v>
      </c>
      <c r="G18" s="21">
        <v>0</v>
      </c>
      <c r="H18" s="22">
        <v>0</v>
      </c>
      <c r="I18" s="22">
        <v>162177.67000000001</v>
      </c>
      <c r="J18" s="23">
        <f t="shared" ref="J18:J25" si="1">SUM(F18:I18)</f>
        <v>162177.67000000001</v>
      </c>
    </row>
    <row r="19" spans="2:10" ht="15.75" x14ac:dyDescent="0.25">
      <c r="B19" s="2" t="s">
        <v>11</v>
      </c>
      <c r="C19" s="24">
        <v>600000</v>
      </c>
      <c r="D19" s="19">
        <v>0</v>
      </c>
      <c r="E19" s="19">
        <v>0</v>
      </c>
      <c r="F19" s="21">
        <v>0</v>
      </c>
      <c r="G19" s="21">
        <v>15500</v>
      </c>
      <c r="H19" s="22">
        <v>89750</v>
      </c>
      <c r="I19" s="22">
        <v>0</v>
      </c>
      <c r="J19" s="23">
        <f t="shared" si="1"/>
        <v>105250</v>
      </c>
    </row>
    <row r="20" spans="2:10" ht="30" x14ac:dyDescent="0.25">
      <c r="B20" s="2" t="s">
        <v>12</v>
      </c>
      <c r="C20" s="27">
        <v>130000</v>
      </c>
      <c r="D20" s="19">
        <v>0</v>
      </c>
      <c r="E20" s="19">
        <v>0</v>
      </c>
      <c r="F20" s="21">
        <v>0</v>
      </c>
      <c r="G20" s="21">
        <v>0</v>
      </c>
      <c r="H20" s="22">
        <v>0</v>
      </c>
      <c r="I20" s="22">
        <v>0</v>
      </c>
      <c r="J20" s="23">
        <f t="shared" si="1"/>
        <v>0</v>
      </c>
    </row>
    <row r="21" spans="2:10" ht="15.75" x14ac:dyDescent="0.25">
      <c r="B21" s="2" t="s">
        <v>13</v>
      </c>
      <c r="C21" s="25">
        <v>10000</v>
      </c>
      <c r="D21" s="19">
        <v>0</v>
      </c>
      <c r="E21" s="19">
        <v>0</v>
      </c>
      <c r="F21" s="21">
        <v>0</v>
      </c>
      <c r="G21" s="21">
        <v>0</v>
      </c>
      <c r="H21" s="22">
        <v>0</v>
      </c>
      <c r="I21" s="22">
        <v>0</v>
      </c>
      <c r="J21" s="23">
        <f t="shared" si="1"/>
        <v>0</v>
      </c>
    </row>
    <row r="22" spans="2:10" ht="15.75" x14ac:dyDescent="0.25">
      <c r="B22" s="2" t="s">
        <v>14</v>
      </c>
      <c r="C22" s="27">
        <v>300000</v>
      </c>
      <c r="D22" s="19">
        <v>200000</v>
      </c>
      <c r="E22" s="19">
        <f>+C22+D22</f>
        <v>500000</v>
      </c>
      <c r="F22" s="21">
        <v>0</v>
      </c>
      <c r="G22" s="21">
        <v>0</v>
      </c>
      <c r="H22" s="22">
        <v>0</v>
      </c>
      <c r="I22" s="22">
        <v>0</v>
      </c>
      <c r="J22" s="23">
        <f t="shared" si="1"/>
        <v>0</v>
      </c>
    </row>
    <row r="23" spans="2:10" ht="60" x14ac:dyDescent="0.25">
      <c r="B23" s="2" t="s">
        <v>15</v>
      </c>
      <c r="C23" s="24">
        <v>480000</v>
      </c>
      <c r="D23" s="19"/>
      <c r="E23" s="19">
        <f>+C23+D23</f>
        <v>480000</v>
      </c>
      <c r="F23" s="21">
        <v>0</v>
      </c>
      <c r="G23" s="21">
        <v>0</v>
      </c>
      <c r="H23" s="22">
        <v>0</v>
      </c>
      <c r="I23" s="22">
        <v>0</v>
      </c>
      <c r="J23" s="23">
        <f t="shared" si="1"/>
        <v>0</v>
      </c>
    </row>
    <row r="24" spans="2:10" ht="45" x14ac:dyDescent="0.25">
      <c r="B24" s="2" t="s">
        <v>16</v>
      </c>
      <c r="C24" s="24">
        <v>1420000</v>
      </c>
      <c r="D24" s="19">
        <v>-90000</v>
      </c>
      <c r="E24" s="19">
        <f>+C24+D24</f>
        <v>1330000</v>
      </c>
      <c r="F24" s="21"/>
      <c r="G24" s="21">
        <v>0</v>
      </c>
      <c r="H24" s="22">
        <v>0</v>
      </c>
      <c r="I24" s="22">
        <v>0</v>
      </c>
      <c r="J24" s="23">
        <f t="shared" si="1"/>
        <v>0</v>
      </c>
    </row>
    <row r="25" spans="2:10" ht="30.75" thickBot="1" x14ac:dyDescent="0.3">
      <c r="B25" s="2" t="s">
        <v>17</v>
      </c>
      <c r="C25" s="26">
        <v>350000</v>
      </c>
      <c r="D25" s="19">
        <v>0</v>
      </c>
      <c r="E25" s="19">
        <v>0</v>
      </c>
      <c r="F25" s="21">
        <v>0</v>
      </c>
      <c r="G25" s="21">
        <v>0</v>
      </c>
      <c r="H25" s="22">
        <v>61360</v>
      </c>
      <c r="I25" s="22">
        <v>0</v>
      </c>
      <c r="J25" s="23">
        <f t="shared" si="1"/>
        <v>61360</v>
      </c>
    </row>
    <row r="26" spans="2:10" ht="30.75" thickBot="1" x14ac:dyDescent="0.3">
      <c r="B26" s="3" t="s">
        <v>18</v>
      </c>
      <c r="C26" s="18">
        <f>SUM(C27:C34)</f>
        <v>6730000</v>
      </c>
      <c r="D26" s="18">
        <f>SUM(D27:D34)</f>
        <v>-290766</v>
      </c>
      <c r="E26" s="18">
        <f>+C26+D26</f>
        <v>6439234</v>
      </c>
      <c r="F26" s="71">
        <f>SUM(F27:F34)</f>
        <v>0</v>
      </c>
      <c r="G26" s="71">
        <f>SUM(G27:G34)</f>
        <v>0</v>
      </c>
      <c r="H26" s="70">
        <f>SUM(H27:H34)</f>
        <v>47919.86</v>
      </c>
      <c r="I26" s="70">
        <f>SUM(I27:I34)</f>
        <v>467108</v>
      </c>
      <c r="J26" s="28">
        <f>SUM(J27:J34)</f>
        <v>515027.86</v>
      </c>
    </row>
    <row r="27" spans="2:10" ht="30" x14ac:dyDescent="0.25">
      <c r="B27" s="2" t="s">
        <v>19</v>
      </c>
      <c r="C27" s="20">
        <v>200000</v>
      </c>
      <c r="D27" s="19">
        <v>0</v>
      </c>
      <c r="E27" s="19">
        <v>0</v>
      </c>
      <c r="F27" s="21">
        <v>0</v>
      </c>
      <c r="G27" s="21">
        <v>0</v>
      </c>
      <c r="H27" s="22">
        <v>0</v>
      </c>
      <c r="I27" s="22">
        <v>91584.8</v>
      </c>
      <c r="J27" s="23">
        <f>SUM(F27:I27)</f>
        <v>91584.8</v>
      </c>
    </row>
    <row r="28" spans="2:10" ht="15.75" x14ac:dyDescent="0.25">
      <c r="B28" s="2" t="s">
        <v>20</v>
      </c>
      <c r="C28" s="24">
        <v>350000</v>
      </c>
      <c r="D28" s="19">
        <v>-200000</v>
      </c>
      <c r="E28" s="19">
        <f>+C28+D28</f>
        <v>150000</v>
      </c>
      <c r="F28" s="21">
        <v>0</v>
      </c>
      <c r="G28" s="21">
        <v>0</v>
      </c>
      <c r="H28" s="22">
        <v>0</v>
      </c>
      <c r="I28" s="22">
        <v>0</v>
      </c>
      <c r="J28" s="23">
        <f t="shared" ref="J28:J34" si="2">SUM(F28:I28)</f>
        <v>0</v>
      </c>
    </row>
    <row r="29" spans="2:10" ht="30" x14ac:dyDescent="0.25">
      <c r="B29" s="2" t="s">
        <v>76</v>
      </c>
      <c r="C29" s="24">
        <v>250000</v>
      </c>
      <c r="D29" s="19">
        <v>0</v>
      </c>
      <c r="E29" s="19">
        <v>0</v>
      </c>
      <c r="F29" s="21">
        <v>0</v>
      </c>
      <c r="G29" s="21">
        <v>0</v>
      </c>
      <c r="H29" s="22">
        <v>33647.699999999997</v>
      </c>
      <c r="I29" s="22">
        <v>107332.8</v>
      </c>
      <c r="J29" s="23">
        <f t="shared" si="2"/>
        <v>140980.5</v>
      </c>
    </row>
    <row r="30" spans="2:10" ht="30" x14ac:dyDescent="0.25">
      <c r="B30" s="2" t="s">
        <v>21</v>
      </c>
      <c r="C30" s="25">
        <v>60000</v>
      </c>
      <c r="D30" s="19">
        <v>-10000</v>
      </c>
      <c r="E30" s="19">
        <f>+C30+D30</f>
        <v>50000</v>
      </c>
      <c r="F30" s="21">
        <v>0</v>
      </c>
      <c r="G30" s="21">
        <v>0</v>
      </c>
      <c r="H30" s="22">
        <v>0</v>
      </c>
      <c r="I30" s="22">
        <v>0</v>
      </c>
      <c r="J30" s="23">
        <f t="shared" si="2"/>
        <v>0</v>
      </c>
    </row>
    <row r="31" spans="2:10" ht="30" x14ac:dyDescent="0.25">
      <c r="B31" s="2" t="s">
        <v>77</v>
      </c>
      <c r="C31" s="25">
        <v>250000</v>
      </c>
      <c r="D31" s="19">
        <v>-125000</v>
      </c>
      <c r="E31" s="19">
        <f>+C31+D31</f>
        <v>125000</v>
      </c>
      <c r="F31" s="21">
        <v>0</v>
      </c>
      <c r="G31" s="21">
        <v>0</v>
      </c>
      <c r="H31" s="22">
        <v>0</v>
      </c>
      <c r="I31" s="22">
        <v>5310</v>
      </c>
      <c r="J31" s="23">
        <f t="shared" si="2"/>
        <v>5310</v>
      </c>
    </row>
    <row r="32" spans="2:10" ht="45" x14ac:dyDescent="0.25">
      <c r="B32" s="2" t="s">
        <v>22</v>
      </c>
      <c r="C32" s="24">
        <v>150000</v>
      </c>
      <c r="D32" s="19">
        <v>-80000</v>
      </c>
      <c r="E32" s="19">
        <f>+C32+D32</f>
        <v>70000</v>
      </c>
      <c r="F32" s="21">
        <v>0</v>
      </c>
      <c r="G32" s="21">
        <v>0</v>
      </c>
      <c r="H32" s="21">
        <v>0</v>
      </c>
      <c r="I32" s="21">
        <v>0</v>
      </c>
      <c r="J32" s="23">
        <f t="shared" si="2"/>
        <v>0</v>
      </c>
    </row>
    <row r="33" spans="2:10" ht="45" x14ac:dyDescent="0.25">
      <c r="B33" s="2" t="s">
        <v>23</v>
      </c>
      <c r="C33" s="24">
        <v>3670000</v>
      </c>
      <c r="D33" s="19">
        <v>0</v>
      </c>
      <c r="E33" s="19">
        <v>0</v>
      </c>
      <c r="F33" s="21">
        <v>0</v>
      </c>
      <c r="G33" s="21">
        <v>0</v>
      </c>
      <c r="H33" s="21">
        <v>0</v>
      </c>
      <c r="I33" s="21">
        <v>0</v>
      </c>
      <c r="J33" s="23">
        <f t="shared" si="2"/>
        <v>0</v>
      </c>
    </row>
    <row r="34" spans="2:10" ht="30.75" thickBot="1" x14ac:dyDescent="0.3">
      <c r="B34" s="2" t="s">
        <v>24</v>
      </c>
      <c r="C34" s="26">
        <v>1800000</v>
      </c>
      <c r="D34" s="19">
        <v>124234</v>
      </c>
      <c r="E34" s="19">
        <f>+C34+D34</f>
        <v>1924234</v>
      </c>
      <c r="F34" s="21"/>
      <c r="G34" s="21"/>
      <c r="H34" s="21">
        <v>14272.16</v>
      </c>
      <c r="I34" s="21">
        <v>262880.40000000002</v>
      </c>
      <c r="J34" s="23">
        <f t="shared" si="2"/>
        <v>277152.56</v>
      </c>
    </row>
    <row r="35" spans="2:10" ht="30" x14ac:dyDescent="0.25">
      <c r="B35" s="3" t="s">
        <v>25</v>
      </c>
      <c r="C35" s="65">
        <f>SUM(C36:C43)</f>
        <v>724234</v>
      </c>
      <c r="D35" s="65">
        <f>-C35</f>
        <v>-724234</v>
      </c>
      <c r="E35" s="65">
        <f>+C35+D35</f>
        <v>0</v>
      </c>
      <c r="F35" s="29">
        <f>SUM(F36:F43)</f>
        <v>0</v>
      </c>
      <c r="G35" s="29">
        <f>SUM(G36:G43)</f>
        <v>0</v>
      </c>
      <c r="H35" s="29">
        <f>SUM(H36:H43)</f>
        <v>0</v>
      </c>
      <c r="I35" s="29">
        <f>SUM(I36:I43)</f>
        <v>0</v>
      </c>
      <c r="J35" s="30">
        <f>SUM(J36:J43)</f>
        <v>0</v>
      </c>
    </row>
    <row r="36" spans="2:10" ht="45" x14ac:dyDescent="0.25">
      <c r="B36" s="2" t="s">
        <v>26</v>
      </c>
      <c r="C36" s="32">
        <v>724234</v>
      </c>
      <c r="D36" s="66">
        <f>+-C36</f>
        <v>-724234</v>
      </c>
      <c r="E36" s="66">
        <f>+C36+D36</f>
        <v>0</v>
      </c>
      <c r="F36" s="21">
        <f t="shared" ref="F36:I41" si="3">-F37</f>
        <v>0</v>
      </c>
      <c r="G36" s="21">
        <f t="shared" si="3"/>
        <v>0</v>
      </c>
      <c r="H36" s="21">
        <f t="shared" si="3"/>
        <v>0</v>
      </c>
      <c r="I36" s="21">
        <f t="shared" si="3"/>
        <v>0</v>
      </c>
      <c r="J36" s="23">
        <f>SUM(F36)</f>
        <v>0</v>
      </c>
    </row>
    <row r="37" spans="2:10" ht="45" x14ac:dyDescent="0.25">
      <c r="B37" s="2" t="s">
        <v>27</v>
      </c>
      <c r="C37" s="31">
        <v>0</v>
      </c>
      <c r="D37" s="34">
        <v>0</v>
      </c>
      <c r="E37" s="34">
        <v>0</v>
      </c>
      <c r="F37" s="21">
        <f t="shared" si="3"/>
        <v>0</v>
      </c>
      <c r="G37" s="21">
        <f t="shared" si="3"/>
        <v>0</v>
      </c>
      <c r="H37" s="21">
        <f t="shared" si="3"/>
        <v>0</v>
      </c>
      <c r="I37" s="21">
        <f t="shared" si="3"/>
        <v>0</v>
      </c>
      <c r="J37" s="23">
        <f t="shared" ref="J37:J43" si="4">SUM(F37)</f>
        <v>0</v>
      </c>
    </row>
    <row r="38" spans="2:10" ht="45" x14ac:dyDescent="0.25">
      <c r="B38" s="2" t="s">
        <v>28</v>
      </c>
      <c r="C38" s="32">
        <v>0</v>
      </c>
      <c r="D38" s="19">
        <v>0</v>
      </c>
      <c r="E38" s="19">
        <v>0</v>
      </c>
      <c r="F38" s="21">
        <f t="shared" si="3"/>
        <v>0</v>
      </c>
      <c r="G38" s="21">
        <f t="shared" si="3"/>
        <v>0</v>
      </c>
      <c r="H38" s="21">
        <f t="shared" si="3"/>
        <v>0</v>
      </c>
      <c r="I38" s="21">
        <f t="shared" si="3"/>
        <v>0</v>
      </c>
      <c r="J38" s="23">
        <f t="shared" si="4"/>
        <v>0</v>
      </c>
    </row>
    <row r="39" spans="2:10" ht="45" x14ac:dyDescent="0.25">
      <c r="B39" s="2" t="s">
        <v>29</v>
      </c>
      <c r="C39" s="32">
        <v>0</v>
      </c>
      <c r="D39" s="19">
        <v>0</v>
      </c>
      <c r="E39" s="19">
        <v>0</v>
      </c>
      <c r="F39" s="21">
        <f t="shared" si="3"/>
        <v>0</v>
      </c>
      <c r="G39" s="21">
        <f t="shared" si="3"/>
        <v>0</v>
      </c>
      <c r="H39" s="21">
        <f t="shared" si="3"/>
        <v>0</v>
      </c>
      <c r="I39" s="21">
        <f t="shared" si="3"/>
        <v>0</v>
      </c>
      <c r="J39" s="23">
        <f t="shared" si="4"/>
        <v>0</v>
      </c>
    </row>
    <row r="40" spans="2:10" ht="45" x14ac:dyDescent="0.25">
      <c r="B40" s="2" t="s">
        <v>30</v>
      </c>
      <c r="C40" s="32">
        <v>0</v>
      </c>
      <c r="D40" s="19">
        <v>0</v>
      </c>
      <c r="E40" s="19">
        <v>0</v>
      </c>
      <c r="F40" s="21">
        <f t="shared" si="3"/>
        <v>0</v>
      </c>
      <c r="G40" s="21">
        <f t="shared" si="3"/>
        <v>0</v>
      </c>
      <c r="H40" s="21">
        <f t="shared" si="3"/>
        <v>0</v>
      </c>
      <c r="I40" s="21">
        <f t="shared" si="3"/>
        <v>0</v>
      </c>
      <c r="J40" s="23">
        <f t="shared" si="4"/>
        <v>0</v>
      </c>
    </row>
    <row r="41" spans="2:10" ht="15.75" x14ac:dyDescent="0.25">
      <c r="B41" s="2" t="s">
        <v>31</v>
      </c>
      <c r="C41" s="32">
        <v>0</v>
      </c>
      <c r="D41" s="19">
        <v>0</v>
      </c>
      <c r="E41" s="19">
        <v>0</v>
      </c>
      <c r="F41" s="21">
        <f t="shared" si="3"/>
        <v>0</v>
      </c>
      <c r="G41" s="21">
        <f t="shared" si="3"/>
        <v>0</v>
      </c>
      <c r="H41" s="21">
        <f t="shared" si="3"/>
        <v>0</v>
      </c>
      <c r="I41" s="21">
        <f t="shared" si="3"/>
        <v>0</v>
      </c>
      <c r="J41" s="23">
        <f t="shared" si="4"/>
        <v>0</v>
      </c>
    </row>
    <row r="42" spans="2:10" ht="45" x14ac:dyDescent="0.25">
      <c r="B42" s="2" t="s">
        <v>32</v>
      </c>
      <c r="C42" s="32">
        <v>0</v>
      </c>
      <c r="D42" s="19">
        <v>0</v>
      </c>
      <c r="E42" s="19">
        <v>0</v>
      </c>
      <c r="F42" s="21">
        <v>0</v>
      </c>
      <c r="G42" s="21">
        <v>0</v>
      </c>
      <c r="H42" s="21">
        <v>0</v>
      </c>
      <c r="I42" s="21">
        <v>0</v>
      </c>
      <c r="J42" s="23">
        <f t="shared" si="4"/>
        <v>0</v>
      </c>
    </row>
    <row r="43" spans="2:10" ht="45" x14ac:dyDescent="0.25">
      <c r="B43" s="2" t="s">
        <v>33</v>
      </c>
      <c r="C43" s="32">
        <v>0</v>
      </c>
      <c r="D43" s="19">
        <v>0</v>
      </c>
      <c r="E43" s="19">
        <v>0</v>
      </c>
      <c r="F43" s="21">
        <v>0</v>
      </c>
      <c r="G43" s="21">
        <v>0</v>
      </c>
      <c r="H43" s="21">
        <v>0</v>
      </c>
      <c r="I43" s="21">
        <v>0</v>
      </c>
      <c r="J43" s="23">
        <f t="shared" si="4"/>
        <v>0</v>
      </c>
    </row>
    <row r="44" spans="2:10" ht="30" x14ac:dyDescent="0.25">
      <c r="B44" s="3" t="s">
        <v>34</v>
      </c>
      <c r="C44" s="33">
        <f>SUM(C45:C51)</f>
        <v>0</v>
      </c>
      <c r="D44" s="33">
        <v>0</v>
      </c>
      <c r="E44" s="33">
        <v>0</v>
      </c>
      <c r="F44" s="29">
        <f>F45+F46+F47-F48+F49+F50+F51</f>
        <v>0</v>
      </c>
      <c r="G44" s="29">
        <f>G45+G46+G47-G48+G49+G50+G51</f>
        <v>0</v>
      </c>
      <c r="H44" s="29">
        <f>H45+H46+H47-H48+H49+H50+H51</f>
        <v>0</v>
      </c>
      <c r="I44" s="29">
        <f>I45+I46+I47-I48+I49+I50+I51</f>
        <v>0</v>
      </c>
      <c r="J44" s="30">
        <f>J45+J46+J47-J48+J49+J50+J51</f>
        <v>0</v>
      </c>
    </row>
    <row r="45" spans="2:10" ht="30" x14ac:dyDescent="0.25">
      <c r="B45" s="2" t="s">
        <v>35</v>
      </c>
      <c r="C45" s="25">
        <v>0</v>
      </c>
      <c r="D45" s="19">
        <v>0</v>
      </c>
      <c r="E45" s="19">
        <v>0</v>
      </c>
      <c r="F45" s="21">
        <v>0</v>
      </c>
      <c r="G45" s="21">
        <v>0</v>
      </c>
      <c r="H45" s="21">
        <v>0</v>
      </c>
      <c r="I45" s="21">
        <v>0</v>
      </c>
      <c r="J45" s="23">
        <v>0</v>
      </c>
    </row>
    <row r="46" spans="2:10" ht="45" x14ac:dyDescent="0.25">
      <c r="B46" s="55" t="s">
        <v>36</v>
      </c>
      <c r="C46" s="25">
        <v>0</v>
      </c>
      <c r="D46" s="19">
        <v>0</v>
      </c>
      <c r="E46" s="19">
        <v>0</v>
      </c>
      <c r="F46" s="21">
        <v>0</v>
      </c>
      <c r="G46" s="21">
        <v>0</v>
      </c>
      <c r="H46" s="21">
        <v>0</v>
      </c>
      <c r="I46" s="21">
        <v>0</v>
      </c>
      <c r="J46" s="23">
        <v>0</v>
      </c>
    </row>
    <row r="47" spans="2:10" ht="45" x14ac:dyDescent="0.25">
      <c r="B47" s="2" t="s">
        <v>37</v>
      </c>
      <c r="C47" s="34">
        <v>0</v>
      </c>
      <c r="D47" s="19">
        <v>0</v>
      </c>
      <c r="E47" s="19">
        <v>0</v>
      </c>
      <c r="F47" s="21">
        <v>0</v>
      </c>
      <c r="G47" s="21"/>
      <c r="H47" s="21"/>
      <c r="I47" s="21"/>
      <c r="J47" s="23">
        <v>0</v>
      </c>
    </row>
    <row r="48" spans="2:10" ht="45" x14ac:dyDescent="0.25">
      <c r="B48" s="2" t="s">
        <v>38</v>
      </c>
      <c r="C48" s="25">
        <v>0</v>
      </c>
      <c r="D48" s="19">
        <v>0</v>
      </c>
      <c r="E48" s="19">
        <v>0</v>
      </c>
      <c r="F48" s="21">
        <v>0</v>
      </c>
      <c r="G48" s="21">
        <v>0</v>
      </c>
      <c r="H48" s="21">
        <v>0</v>
      </c>
      <c r="I48" s="21">
        <v>0</v>
      </c>
      <c r="J48" s="23">
        <v>0</v>
      </c>
    </row>
    <row r="49" spans="2:10" ht="45" x14ac:dyDescent="0.25">
      <c r="B49" s="2" t="s">
        <v>39</v>
      </c>
      <c r="C49" s="35">
        <v>0</v>
      </c>
      <c r="D49" s="19">
        <v>0</v>
      </c>
      <c r="E49" s="19">
        <v>0</v>
      </c>
      <c r="F49" s="21">
        <v>0</v>
      </c>
      <c r="G49" s="21">
        <v>0</v>
      </c>
      <c r="H49" s="21">
        <v>0</v>
      </c>
      <c r="I49" s="21">
        <v>0</v>
      </c>
      <c r="J49" s="23">
        <v>0</v>
      </c>
    </row>
    <row r="50" spans="2:10" ht="30" x14ac:dyDescent="0.25">
      <c r="B50" s="2" t="s">
        <v>40</v>
      </c>
      <c r="C50" s="35">
        <v>0</v>
      </c>
      <c r="D50" s="19">
        <v>0</v>
      </c>
      <c r="E50" s="19">
        <v>0</v>
      </c>
      <c r="F50" s="21">
        <v>0</v>
      </c>
      <c r="G50" s="21">
        <v>0</v>
      </c>
      <c r="H50" s="21">
        <v>0</v>
      </c>
      <c r="I50" s="21">
        <v>0</v>
      </c>
      <c r="J50" s="23">
        <v>0</v>
      </c>
    </row>
    <row r="51" spans="2:10" ht="45.75" thickBot="1" x14ac:dyDescent="0.3">
      <c r="B51" s="2" t="s">
        <v>41</v>
      </c>
      <c r="C51" s="34">
        <v>0</v>
      </c>
      <c r="D51" s="19">
        <v>0</v>
      </c>
      <c r="E51" s="19">
        <v>0</v>
      </c>
      <c r="F51" s="21">
        <v>0</v>
      </c>
      <c r="G51" s="21">
        <v>0</v>
      </c>
      <c r="H51" s="21">
        <v>0</v>
      </c>
      <c r="I51" s="21">
        <v>0</v>
      </c>
      <c r="J51" s="23">
        <v>0</v>
      </c>
    </row>
    <row r="52" spans="2:10" ht="30.75" thickBot="1" x14ac:dyDescent="0.3">
      <c r="B52" s="3" t="s">
        <v>42</v>
      </c>
      <c r="C52" s="68">
        <f>SUM(C53:C61)</f>
        <v>2420000</v>
      </c>
      <c r="D52" s="18">
        <f>+D53+D54+D56</f>
        <v>8047534</v>
      </c>
      <c r="E52" s="69">
        <f>+C52+D52</f>
        <v>10467534</v>
      </c>
      <c r="F52" s="67">
        <f>SUM(F53:F61)</f>
        <v>0</v>
      </c>
      <c r="G52" s="29">
        <f>SUM(G53:G61)</f>
        <v>0</v>
      </c>
      <c r="H52" s="29">
        <f>SUM(H53:H61)</f>
        <v>0</v>
      </c>
      <c r="I52" s="29">
        <f>SUM(I53:I61)</f>
        <v>0</v>
      </c>
      <c r="J52" s="30">
        <f>SUM(J53:J61)</f>
        <v>0</v>
      </c>
    </row>
    <row r="53" spans="2:10" ht="15.75" x14ac:dyDescent="0.25">
      <c r="B53" s="2" t="s">
        <v>43</v>
      </c>
      <c r="C53" s="20">
        <v>550000</v>
      </c>
      <c r="D53" s="19">
        <v>0</v>
      </c>
      <c r="E53" s="19">
        <f>+C53+D53</f>
        <v>550000</v>
      </c>
      <c r="F53" s="21">
        <v>0</v>
      </c>
      <c r="G53" s="21">
        <v>0</v>
      </c>
      <c r="H53" s="21">
        <v>0</v>
      </c>
      <c r="I53" s="21">
        <v>0</v>
      </c>
      <c r="J53" s="23">
        <f>SUM(F53)</f>
        <v>0</v>
      </c>
    </row>
    <row r="54" spans="2:10" ht="45" x14ac:dyDescent="0.25">
      <c r="B54" s="2" t="s">
        <v>78</v>
      </c>
      <c r="C54" s="24">
        <v>150000</v>
      </c>
      <c r="D54" s="19">
        <v>0</v>
      </c>
      <c r="E54" s="19">
        <f t="shared" ref="E54:E61" si="5">+C54+D54</f>
        <v>150000</v>
      </c>
      <c r="F54" s="21">
        <v>0</v>
      </c>
      <c r="G54" s="21">
        <v>0</v>
      </c>
      <c r="H54" s="21">
        <v>0</v>
      </c>
      <c r="I54" s="21">
        <v>0</v>
      </c>
      <c r="J54" s="23">
        <f t="shared" ref="J54:J61" si="6">SUM(F54)</f>
        <v>0</v>
      </c>
    </row>
    <row r="55" spans="2:10" ht="45" x14ac:dyDescent="0.25">
      <c r="B55" s="2" t="s">
        <v>44</v>
      </c>
      <c r="C55" s="25"/>
      <c r="D55" s="19">
        <v>0</v>
      </c>
      <c r="E55" s="19">
        <f t="shared" si="5"/>
        <v>0</v>
      </c>
      <c r="F55" s="21">
        <v>0</v>
      </c>
      <c r="G55" s="21">
        <v>0</v>
      </c>
      <c r="H55" s="21">
        <v>0</v>
      </c>
      <c r="I55" s="21">
        <v>0</v>
      </c>
      <c r="J55" s="23">
        <f t="shared" si="6"/>
        <v>0</v>
      </c>
    </row>
    <row r="56" spans="2:10" ht="45" x14ac:dyDescent="0.25">
      <c r="B56" s="2" t="s">
        <v>45</v>
      </c>
      <c r="C56" s="25">
        <v>1000000</v>
      </c>
      <c r="D56" s="19">
        <v>8047534</v>
      </c>
      <c r="E56" s="19">
        <f t="shared" si="5"/>
        <v>9047534</v>
      </c>
      <c r="F56" s="21">
        <v>0</v>
      </c>
      <c r="G56" s="21">
        <v>0</v>
      </c>
      <c r="H56" s="21">
        <v>0</v>
      </c>
      <c r="I56" s="21">
        <v>0</v>
      </c>
      <c r="J56" s="23">
        <f t="shared" si="6"/>
        <v>0</v>
      </c>
    </row>
    <row r="57" spans="2:10" ht="30" x14ac:dyDescent="0.25">
      <c r="B57" s="2" t="s">
        <v>46</v>
      </c>
      <c r="C57" s="24">
        <v>220000</v>
      </c>
      <c r="D57" s="19">
        <v>-50000</v>
      </c>
      <c r="E57" s="19">
        <f t="shared" si="5"/>
        <v>170000</v>
      </c>
      <c r="F57" s="21">
        <v>0</v>
      </c>
      <c r="G57" s="21">
        <v>0</v>
      </c>
      <c r="H57" s="21">
        <v>0</v>
      </c>
      <c r="I57" s="21">
        <v>0</v>
      </c>
      <c r="J57" s="23">
        <f t="shared" si="6"/>
        <v>0</v>
      </c>
    </row>
    <row r="58" spans="2:10" ht="30" x14ac:dyDescent="0.25">
      <c r="B58" s="2" t="s">
        <v>47</v>
      </c>
      <c r="C58" s="25">
        <v>100000</v>
      </c>
      <c r="D58" s="19">
        <v>175000</v>
      </c>
      <c r="E58" s="19">
        <f t="shared" si="5"/>
        <v>275000</v>
      </c>
      <c r="F58" s="21">
        <v>0</v>
      </c>
      <c r="G58" s="21">
        <v>0</v>
      </c>
      <c r="H58" s="21">
        <v>0</v>
      </c>
      <c r="I58" s="21">
        <v>0</v>
      </c>
      <c r="J58" s="23">
        <f t="shared" si="6"/>
        <v>0</v>
      </c>
    </row>
    <row r="59" spans="2:10" ht="30" x14ac:dyDescent="0.25">
      <c r="B59" s="2" t="s">
        <v>48</v>
      </c>
      <c r="C59" s="25">
        <v>0</v>
      </c>
      <c r="D59" s="19">
        <v>0</v>
      </c>
      <c r="E59" s="19">
        <f t="shared" si="5"/>
        <v>0</v>
      </c>
      <c r="F59" s="21">
        <v>0</v>
      </c>
      <c r="G59" s="21">
        <v>0</v>
      </c>
      <c r="H59" s="21">
        <v>0</v>
      </c>
      <c r="I59" s="21">
        <v>0</v>
      </c>
      <c r="J59" s="23">
        <f t="shared" si="6"/>
        <v>0</v>
      </c>
    </row>
    <row r="60" spans="2:10" ht="15.75" x14ac:dyDescent="0.25">
      <c r="B60" s="2" t="s">
        <v>49</v>
      </c>
      <c r="C60" s="25">
        <v>400000</v>
      </c>
      <c r="D60" s="19">
        <v>800000</v>
      </c>
      <c r="E60" s="19">
        <f t="shared" si="5"/>
        <v>1200000</v>
      </c>
      <c r="F60" s="21">
        <v>0</v>
      </c>
      <c r="G60" s="21">
        <v>0</v>
      </c>
      <c r="H60" s="21">
        <v>0</v>
      </c>
      <c r="I60" s="21">
        <v>0</v>
      </c>
      <c r="J60" s="23">
        <f t="shared" si="6"/>
        <v>0</v>
      </c>
    </row>
    <row r="61" spans="2:10" ht="45.75" thickBot="1" x14ac:dyDescent="0.3">
      <c r="B61" s="2" t="s">
        <v>50</v>
      </c>
      <c r="C61" s="26">
        <v>0</v>
      </c>
      <c r="D61" s="19">
        <v>0</v>
      </c>
      <c r="E61" s="19">
        <f t="shared" si="5"/>
        <v>0</v>
      </c>
      <c r="F61" s="21">
        <v>0</v>
      </c>
      <c r="G61" s="21">
        <v>0</v>
      </c>
      <c r="H61" s="21">
        <v>0</v>
      </c>
      <c r="I61" s="21">
        <v>0</v>
      </c>
      <c r="J61" s="23">
        <f t="shared" si="6"/>
        <v>0</v>
      </c>
    </row>
    <row r="62" spans="2:10" ht="16.5" thickBot="1" x14ac:dyDescent="0.3">
      <c r="B62" s="3" t="s">
        <v>51</v>
      </c>
      <c r="C62" s="36">
        <v>0</v>
      </c>
      <c r="D62" s="36">
        <v>0</v>
      </c>
      <c r="E62" s="36">
        <v>0</v>
      </c>
      <c r="F62" s="37">
        <f>SUM(F63:F66)</f>
        <v>0</v>
      </c>
      <c r="G62" s="37">
        <f>SUM(G63:G66)</f>
        <v>0</v>
      </c>
      <c r="H62" s="37">
        <f>SUM(H63:H66)</f>
        <v>0</v>
      </c>
      <c r="I62" s="37">
        <f>SUM(I63:I66)</f>
        <v>0</v>
      </c>
      <c r="J62" s="23"/>
    </row>
    <row r="63" spans="2:10" ht="15.75" x14ac:dyDescent="0.25">
      <c r="B63" s="2" t="s">
        <v>52</v>
      </c>
      <c r="C63" s="35">
        <v>0</v>
      </c>
      <c r="D63" s="19">
        <v>0</v>
      </c>
      <c r="E63" s="19">
        <v>0</v>
      </c>
      <c r="F63" s="21">
        <v>0</v>
      </c>
      <c r="G63" s="21">
        <v>0</v>
      </c>
      <c r="H63" s="21">
        <v>0</v>
      </c>
      <c r="I63" s="21">
        <v>0</v>
      </c>
      <c r="J63" s="23"/>
    </row>
    <row r="64" spans="2:10" ht="15.75" x14ac:dyDescent="0.25">
      <c r="B64" s="2" t="s">
        <v>53</v>
      </c>
      <c r="C64" s="25">
        <v>0</v>
      </c>
      <c r="D64" s="19">
        <v>0</v>
      </c>
      <c r="E64" s="19">
        <v>0</v>
      </c>
      <c r="F64" s="21">
        <v>0</v>
      </c>
      <c r="G64" s="21">
        <v>0</v>
      </c>
      <c r="H64" s="21">
        <v>0</v>
      </c>
      <c r="I64" s="21">
        <v>0</v>
      </c>
      <c r="J64" s="23"/>
    </row>
    <row r="65" spans="2:10" ht="30" x14ac:dyDescent="0.25">
      <c r="B65" s="2" t="s">
        <v>54</v>
      </c>
      <c r="C65" s="25">
        <v>0</v>
      </c>
      <c r="D65" s="19">
        <v>0</v>
      </c>
      <c r="E65" s="19">
        <v>0</v>
      </c>
      <c r="F65" s="21">
        <v>0</v>
      </c>
      <c r="G65" s="21">
        <v>0</v>
      </c>
      <c r="H65" s="21">
        <v>0</v>
      </c>
      <c r="I65" s="21">
        <v>0</v>
      </c>
      <c r="J65" s="23"/>
    </row>
    <row r="66" spans="2:10" ht="60.75" thickBot="1" x14ac:dyDescent="0.3">
      <c r="B66" s="2" t="s">
        <v>55</v>
      </c>
      <c r="C66" s="26">
        <v>0</v>
      </c>
      <c r="D66" s="19">
        <v>0</v>
      </c>
      <c r="E66" s="19">
        <v>0</v>
      </c>
      <c r="F66" s="21">
        <v>0</v>
      </c>
      <c r="G66" s="21">
        <v>0</v>
      </c>
      <c r="H66" s="21">
        <v>0</v>
      </c>
      <c r="I66" s="21">
        <v>0</v>
      </c>
      <c r="J66" s="23"/>
    </row>
    <row r="67" spans="2:10" ht="45.75" thickBot="1" x14ac:dyDescent="0.3">
      <c r="B67" s="3" t="s">
        <v>56</v>
      </c>
      <c r="C67" s="36">
        <v>0</v>
      </c>
      <c r="D67" s="36">
        <v>0</v>
      </c>
      <c r="E67" s="36">
        <v>0</v>
      </c>
      <c r="F67" s="29">
        <f>SUM(F68:F74)</f>
        <v>0</v>
      </c>
      <c r="G67" s="29">
        <f>SUM(G68:G74)</f>
        <v>0</v>
      </c>
      <c r="H67" s="29">
        <f>SUM(H68:H74)</f>
        <v>0</v>
      </c>
      <c r="I67" s="29">
        <f>SUM(I68:I74)</f>
        <v>0</v>
      </c>
      <c r="J67" s="23"/>
    </row>
    <row r="68" spans="2:10" ht="30" x14ac:dyDescent="0.25">
      <c r="B68" s="2" t="s">
        <v>57</v>
      </c>
      <c r="C68" s="35">
        <v>0</v>
      </c>
      <c r="D68" s="19">
        <v>0</v>
      </c>
      <c r="E68" s="19">
        <v>0</v>
      </c>
      <c r="F68" s="21">
        <v>0</v>
      </c>
      <c r="G68" s="21">
        <v>0</v>
      </c>
      <c r="H68" s="21">
        <v>0</v>
      </c>
      <c r="I68" s="21">
        <v>0</v>
      </c>
      <c r="J68" s="23"/>
    </row>
    <row r="69" spans="2:10" ht="45" x14ac:dyDescent="0.25">
      <c r="B69" s="2" t="s">
        <v>58</v>
      </c>
      <c r="C69" s="25">
        <v>0</v>
      </c>
      <c r="D69" s="19">
        <v>0</v>
      </c>
      <c r="E69" s="19">
        <v>0</v>
      </c>
      <c r="F69" s="21">
        <v>0</v>
      </c>
      <c r="G69" s="21">
        <v>0</v>
      </c>
      <c r="H69" s="21">
        <v>0</v>
      </c>
      <c r="I69" s="21">
        <v>0</v>
      </c>
      <c r="J69" s="23"/>
    </row>
    <row r="70" spans="2:10" ht="15.75" x14ac:dyDescent="0.25">
      <c r="B70" s="3" t="s">
        <v>59</v>
      </c>
      <c r="C70" s="25">
        <v>0</v>
      </c>
      <c r="D70" s="19">
        <v>0</v>
      </c>
      <c r="E70" s="19">
        <v>0</v>
      </c>
      <c r="F70" s="21">
        <f>F71+F72+F73-F74</f>
        <v>0</v>
      </c>
      <c r="G70" s="21">
        <f>G71+G72+G73-G74</f>
        <v>0</v>
      </c>
      <c r="H70" s="21">
        <f>H71+H72+H73-H74</f>
        <v>0</v>
      </c>
      <c r="I70" s="21">
        <f>I71+I72+I73-I74</f>
        <v>0</v>
      </c>
      <c r="J70" s="23"/>
    </row>
    <row r="71" spans="2:10" ht="30" x14ac:dyDescent="0.25">
      <c r="B71" s="2" t="s">
        <v>60</v>
      </c>
      <c r="C71" s="25">
        <v>0</v>
      </c>
      <c r="D71" s="19">
        <v>0</v>
      </c>
      <c r="E71" s="19">
        <v>0</v>
      </c>
      <c r="F71" s="21">
        <v>0</v>
      </c>
      <c r="G71" s="21">
        <v>0</v>
      </c>
      <c r="H71" s="21">
        <v>0</v>
      </c>
      <c r="I71" s="21">
        <v>0</v>
      </c>
      <c r="J71" s="23"/>
    </row>
    <row r="72" spans="2:10" ht="30" x14ac:dyDescent="0.25">
      <c r="B72" s="2" t="s">
        <v>61</v>
      </c>
      <c r="C72" s="25">
        <v>0</v>
      </c>
      <c r="D72" s="19">
        <v>0</v>
      </c>
      <c r="E72" s="19">
        <v>0</v>
      </c>
      <c r="F72" s="21">
        <v>0</v>
      </c>
      <c r="G72" s="21">
        <v>0</v>
      </c>
      <c r="H72" s="21">
        <v>0</v>
      </c>
      <c r="I72" s="21">
        <v>0</v>
      </c>
      <c r="J72" s="23"/>
    </row>
    <row r="73" spans="2:10" ht="30" x14ac:dyDescent="0.25">
      <c r="B73" s="2" t="s">
        <v>62</v>
      </c>
      <c r="C73" s="25"/>
      <c r="D73" s="19">
        <v>0</v>
      </c>
      <c r="E73" s="19">
        <v>0</v>
      </c>
      <c r="F73" s="21">
        <v>0</v>
      </c>
      <c r="G73" s="21">
        <v>0</v>
      </c>
      <c r="H73" s="21">
        <v>0</v>
      </c>
      <c r="I73" s="21">
        <v>0</v>
      </c>
      <c r="J73" s="23"/>
    </row>
    <row r="74" spans="2:10" ht="45.75" thickBot="1" x14ac:dyDescent="0.3">
      <c r="B74" s="2" t="s">
        <v>63</v>
      </c>
      <c r="C74" s="26">
        <v>0</v>
      </c>
      <c r="D74" s="19">
        <v>0</v>
      </c>
      <c r="E74" s="19">
        <v>0</v>
      </c>
      <c r="F74" s="21">
        <v>0</v>
      </c>
      <c r="G74" s="21">
        <v>0</v>
      </c>
      <c r="H74" s="21">
        <v>0</v>
      </c>
      <c r="I74" s="21">
        <v>0</v>
      </c>
      <c r="J74" s="23">
        <v>0</v>
      </c>
    </row>
    <row r="75" spans="2:10" ht="16.5" thickBot="1" x14ac:dyDescent="0.3">
      <c r="B75" s="56" t="s">
        <v>64</v>
      </c>
      <c r="C75" s="38">
        <f>C11+C16+C26+C35+C44+C52+C62+C67+C70</f>
        <v>78393676</v>
      </c>
      <c r="D75" s="39">
        <f>+D10</f>
        <v>8047534</v>
      </c>
      <c r="E75" s="39">
        <f>+C75+D75</f>
        <v>86441210</v>
      </c>
      <c r="F75" s="40">
        <f>F11+F16+F26+F35+F44+F52+F62+F67+F70</f>
        <v>4702429.8899999997</v>
      </c>
      <c r="G75" s="40">
        <f>G11+G16+G26+G35+G44+G52+G62+G67+G70</f>
        <v>4656961.25</v>
      </c>
      <c r="H75" s="40">
        <f>H11+H16+H26+H35+H44+H52+H62+H67+H70</f>
        <v>4915008.1300000008</v>
      </c>
      <c r="I75" s="40">
        <f>I11+I16+I26+I35+I44+I52+I62+I67+I70</f>
        <v>5314051.6500000004</v>
      </c>
      <c r="J75" s="40">
        <f>J11+J16+J26+J35+J44+J52+J62+J67+J70</f>
        <v>19588450.919999998</v>
      </c>
    </row>
    <row r="76" spans="2:10" ht="15.75" x14ac:dyDescent="0.25">
      <c r="B76" s="4" t="s">
        <v>65</v>
      </c>
      <c r="C76" s="41">
        <f t="shared" ref="C76:J76" si="7">C77+C80+C83</f>
        <v>0</v>
      </c>
      <c r="D76" s="42"/>
      <c r="E76" s="42"/>
      <c r="F76" s="43">
        <f t="shared" si="7"/>
        <v>0</v>
      </c>
      <c r="G76" s="43">
        <f t="shared" si="7"/>
        <v>0</v>
      </c>
      <c r="H76" s="43">
        <f t="shared" si="7"/>
        <v>0</v>
      </c>
      <c r="I76" s="43">
        <f t="shared" ref="I76" si="8">I77+I80+I83</f>
        <v>0</v>
      </c>
      <c r="J76" s="44">
        <f t="shared" si="7"/>
        <v>0</v>
      </c>
    </row>
    <row r="77" spans="2:10" ht="30" x14ac:dyDescent="0.25">
      <c r="B77" s="3" t="s">
        <v>66</v>
      </c>
      <c r="C77" s="25">
        <f t="shared" ref="C77:J77" si="9">C78+C79</f>
        <v>0</v>
      </c>
      <c r="D77" s="19"/>
      <c r="E77" s="19"/>
      <c r="F77" s="34">
        <f t="shared" si="9"/>
        <v>0</v>
      </c>
      <c r="G77" s="34">
        <f t="shared" si="9"/>
        <v>0</v>
      </c>
      <c r="H77" s="34">
        <f t="shared" si="9"/>
        <v>0</v>
      </c>
      <c r="I77" s="34">
        <f t="shared" ref="I77" si="10">I78+I79</f>
        <v>0</v>
      </c>
      <c r="J77" s="45">
        <f t="shared" si="9"/>
        <v>0</v>
      </c>
    </row>
    <row r="78" spans="2:10" ht="45" x14ac:dyDescent="0.25">
      <c r="B78" s="5" t="s">
        <v>67</v>
      </c>
      <c r="C78" s="24">
        <v>0</v>
      </c>
      <c r="D78" s="22"/>
      <c r="E78" s="22"/>
      <c r="F78" s="21">
        <v>0</v>
      </c>
      <c r="G78" s="21">
        <v>0</v>
      </c>
      <c r="H78" s="21">
        <v>0</v>
      </c>
      <c r="I78" s="21">
        <v>0</v>
      </c>
      <c r="J78" s="23">
        <v>0</v>
      </c>
    </row>
    <row r="79" spans="2:10" ht="45" x14ac:dyDescent="0.25">
      <c r="B79" s="5" t="s">
        <v>68</v>
      </c>
      <c r="C79" s="24">
        <v>0</v>
      </c>
      <c r="D79" s="22"/>
      <c r="E79" s="22"/>
      <c r="F79" s="21">
        <v>0</v>
      </c>
      <c r="G79" s="21">
        <v>0</v>
      </c>
      <c r="H79" s="21">
        <v>0</v>
      </c>
      <c r="I79" s="21">
        <v>0</v>
      </c>
      <c r="J79" s="23">
        <v>0</v>
      </c>
    </row>
    <row r="80" spans="2:10" ht="30" x14ac:dyDescent="0.25">
      <c r="B80" s="3" t="s">
        <v>69</v>
      </c>
      <c r="C80" s="25">
        <f>C81+C82</f>
        <v>0</v>
      </c>
      <c r="D80" s="19"/>
      <c r="E80" s="19"/>
      <c r="F80" s="34">
        <f t="shared" ref="F80:J80" si="11">F81+F82</f>
        <v>0</v>
      </c>
      <c r="G80" s="34">
        <f t="shared" si="11"/>
        <v>0</v>
      </c>
      <c r="H80" s="34">
        <f t="shared" si="11"/>
        <v>0</v>
      </c>
      <c r="I80" s="34">
        <f t="shared" ref="I80" si="12">I81+I82</f>
        <v>0</v>
      </c>
      <c r="J80" s="45">
        <f t="shared" si="11"/>
        <v>0</v>
      </c>
    </row>
    <row r="81" spans="2:10" ht="30" x14ac:dyDescent="0.25">
      <c r="B81" s="5" t="s">
        <v>70</v>
      </c>
      <c r="C81" s="25">
        <v>0</v>
      </c>
      <c r="D81" s="19"/>
      <c r="E81" s="19"/>
      <c r="F81" s="34">
        <v>0</v>
      </c>
      <c r="G81" s="34">
        <v>0</v>
      </c>
      <c r="H81" s="34">
        <v>0</v>
      </c>
      <c r="I81" s="34">
        <v>0</v>
      </c>
      <c r="J81" s="45">
        <v>0</v>
      </c>
    </row>
    <row r="82" spans="2:10" ht="30" x14ac:dyDescent="0.25">
      <c r="B82" s="5" t="s">
        <v>71</v>
      </c>
      <c r="C82" s="25">
        <v>0</v>
      </c>
      <c r="D82" s="19"/>
      <c r="E82" s="19"/>
      <c r="F82" s="34">
        <v>0</v>
      </c>
      <c r="G82" s="34">
        <v>0</v>
      </c>
      <c r="H82" s="34">
        <v>0</v>
      </c>
      <c r="I82" s="34">
        <v>0</v>
      </c>
      <c r="J82" s="45">
        <v>0</v>
      </c>
    </row>
    <row r="83" spans="2:10" ht="30" x14ac:dyDescent="0.25">
      <c r="B83" s="3" t="s">
        <v>72</v>
      </c>
      <c r="C83" s="25">
        <f t="shared" ref="C83:J83" si="13">C84</f>
        <v>0</v>
      </c>
      <c r="D83" s="19"/>
      <c r="E83" s="19"/>
      <c r="F83" s="34">
        <f t="shared" si="13"/>
        <v>0</v>
      </c>
      <c r="G83" s="34">
        <v>0</v>
      </c>
      <c r="H83" s="19">
        <v>0</v>
      </c>
      <c r="I83" s="19">
        <v>0</v>
      </c>
      <c r="J83" s="45">
        <f t="shared" si="13"/>
        <v>0</v>
      </c>
    </row>
    <row r="84" spans="2:10" ht="30" x14ac:dyDescent="0.25">
      <c r="B84" s="5" t="s">
        <v>73</v>
      </c>
      <c r="C84" s="25">
        <v>0</v>
      </c>
      <c r="D84" s="19"/>
      <c r="E84" s="19"/>
      <c r="F84" s="34">
        <v>0</v>
      </c>
      <c r="G84" s="34">
        <v>0</v>
      </c>
      <c r="H84" s="19">
        <v>0</v>
      </c>
      <c r="I84" s="19">
        <v>0</v>
      </c>
      <c r="J84" s="45">
        <v>0</v>
      </c>
    </row>
    <row r="85" spans="2:10" ht="30.75" thickBot="1" x14ac:dyDescent="0.3">
      <c r="B85" s="6" t="s">
        <v>74</v>
      </c>
      <c r="C85" s="46">
        <f>C77+C80+C83</f>
        <v>0</v>
      </c>
      <c r="D85" s="47">
        <f>D77+D80+D83</f>
        <v>0</v>
      </c>
      <c r="E85" s="47">
        <f>E77+E80+E83</f>
        <v>0</v>
      </c>
      <c r="F85" s="46">
        <f t="shared" ref="F85:J85" si="14">F77+F80+F83</f>
        <v>0</v>
      </c>
      <c r="G85" s="46">
        <f t="shared" si="14"/>
        <v>0</v>
      </c>
      <c r="H85" s="46">
        <f t="shared" si="14"/>
        <v>0</v>
      </c>
      <c r="I85" s="46">
        <f t="shared" ref="I85" si="15">I77+I80+I83</f>
        <v>0</v>
      </c>
      <c r="J85" s="48">
        <f t="shared" si="14"/>
        <v>0</v>
      </c>
    </row>
    <row r="86" spans="2:10" ht="16.5" thickBot="1" x14ac:dyDescent="0.3">
      <c r="B86" s="7" t="s">
        <v>75</v>
      </c>
      <c r="C86" s="49">
        <f>C75+C85</f>
        <v>78393676</v>
      </c>
      <c r="D86" s="50">
        <f>+D75</f>
        <v>8047534</v>
      </c>
      <c r="E86" s="50">
        <f>+C86+D86</f>
        <v>86441210</v>
      </c>
      <c r="F86" s="51">
        <f>F75+F85</f>
        <v>4702429.8899999997</v>
      </c>
      <c r="G86" s="52">
        <f>G75+G85</f>
        <v>4656961.25</v>
      </c>
      <c r="H86" s="50">
        <f>H75+H85</f>
        <v>4915008.1300000008</v>
      </c>
      <c r="I86" s="50">
        <f>I75+I85</f>
        <v>5314051.6500000004</v>
      </c>
      <c r="J86" s="53">
        <f>J75+J85</f>
        <v>19588450.919999998</v>
      </c>
    </row>
    <row r="88" spans="2:10" ht="43.5" x14ac:dyDescent="0.25">
      <c r="B88" s="9" t="s">
        <v>91</v>
      </c>
      <c r="C88" s="8"/>
      <c r="D88" s="8"/>
      <c r="E88" s="8"/>
      <c r="F88" s="8"/>
      <c r="G88" s="8"/>
    </row>
    <row r="89" spans="2:10" x14ac:dyDescent="0.25">
      <c r="B89" s="9"/>
      <c r="C89" s="8"/>
      <c r="D89" s="8"/>
      <c r="E89" s="8"/>
      <c r="F89" s="8"/>
      <c r="G89" s="8"/>
    </row>
    <row r="90" spans="2:10" x14ac:dyDescent="0.25">
      <c r="B90" s="10" t="s">
        <v>79</v>
      </c>
      <c r="C90" s="8"/>
      <c r="D90" s="8"/>
      <c r="E90" s="8"/>
      <c r="F90" s="8"/>
      <c r="G90" s="8"/>
    </row>
    <row r="91" spans="2:10" x14ac:dyDescent="0.25">
      <c r="B91" s="9" t="s">
        <v>80</v>
      </c>
      <c r="C91" s="8"/>
      <c r="D91" s="8"/>
      <c r="E91" s="8"/>
      <c r="F91" s="8"/>
      <c r="G91" s="8"/>
    </row>
    <row r="92" spans="2:10" ht="57" x14ac:dyDescent="0.25">
      <c r="B92" s="9" t="s">
        <v>81</v>
      </c>
      <c r="C92" s="8"/>
      <c r="D92" s="8"/>
      <c r="E92" s="8"/>
      <c r="F92" s="8"/>
      <c r="G92" s="8"/>
    </row>
    <row r="93" spans="2:10" ht="42.75" x14ac:dyDescent="0.25">
      <c r="B93" s="9" t="s">
        <v>82</v>
      </c>
      <c r="C93" s="8"/>
      <c r="D93" s="8"/>
      <c r="E93" s="8"/>
      <c r="F93" s="8"/>
      <c r="G93" s="8"/>
    </row>
    <row r="94" spans="2:10" ht="28.5" x14ac:dyDescent="0.25">
      <c r="B94" s="9" t="s">
        <v>83</v>
      </c>
      <c r="C94" s="8"/>
      <c r="D94" s="8"/>
      <c r="E94" s="8"/>
      <c r="F94" s="8"/>
      <c r="G94" s="8"/>
    </row>
    <row r="95" spans="2:10" ht="42.75" x14ac:dyDescent="0.25">
      <c r="B95" s="9" t="s">
        <v>84</v>
      </c>
      <c r="C95" s="8"/>
      <c r="D95" s="8"/>
      <c r="E95" s="8"/>
      <c r="F95" s="8"/>
      <c r="G95" s="8"/>
    </row>
    <row r="96" spans="2:10" x14ac:dyDescent="0.25">
      <c r="B96" s="9" t="s">
        <v>85</v>
      </c>
      <c r="C96" s="8"/>
      <c r="D96" s="8"/>
      <c r="E96" s="8"/>
      <c r="F96" s="8"/>
      <c r="G96" s="8"/>
    </row>
    <row r="97" spans="2:7" x14ac:dyDescent="0.25">
      <c r="B97" s="8"/>
      <c r="C97" s="8"/>
      <c r="D97" s="8"/>
      <c r="E97" s="8"/>
      <c r="F97" s="8"/>
      <c r="G97" s="8"/>
    </row>
    <row r="98" spans="2:7" ht="15" customHeight="1" x14ac:dyDescent="0.25">
      <c r="B98" s="58" t="s">
        <v>92</v>
      </c>
      <c r="C98" s="59"/>
      <c r="D98" s="59"/>
      <c r="E98" s="57"/>
      <c r="F98" s="8"/>
      <c r="G98" s="8"/>
    </row>
    <row r="99" spans="2:7" ht="15" customHeight="1" x14ac:dyDescent="0.25">
      <c r="B99" s="59"/>
      <c r="C99" s="59"/>
      <c r="D99" s="59"/>
      <c r="E99" s="57"/>
      <c r="F99" s="8"/>
      <c r="G99" s="8"/>
    </row>
    <row r="100" spans="2:7" ht="15" customHeight="1" x14ac:dyDescent="0.25">
      <c r="B100" s="59"/>
      <c r="C100" s="59"/>
      <c r="D100" s="59"/>
      <c r="E100" s="57"/>
      <c r="F100" s="8"/>
      <c r="G100" s="8"/>
    </row>
    <row r="101" spans="2:7" ht="15" customHeight="1" x14ac:dyDescent="0.25">
      <c r="B101" s="59"/>
      <c r="C101" s="59"/>
      <c r="D101" s="59"/>
      <c r="E101" s="57"/>
      <c r="F101" s="8"/>
      <c r="G101" s="8"/>
    </row>
    <row r="102" spans="2:7" ht="15" customHeight="1" x14ac:dyDescent="0.25">
      <c r="B102" s="59"/>
      <c r="C102" s="59"/>
      <c r="D102" s="59"/>
      <c r="E102" s="57"/>
      <c r="F102" s="8"/>
      <c r="G102" s="8"/>
    </row>
    <row r="103" spans="2:7" ht="15" customHeight="1" x14ac:dyDescent="0.25">
      <c r="B103" s="59"/>
      <c r="C103" s="59"/>
      <c r="D103" s="59"/>
      <c r="E103" s="57"/>
      <c r="F103" s="8"/>
      <c r="G103" s="8"/>
    </row>
    <row r="104" spans="2:7" ht="15" customHeight="1" x14ac:dyDescent="0.25">
      <c r="B104" s="59"/>
      <c r="C104" s="59"/>
      <c r="D104" s="59"/>
      <c r="E104" s="57"/>
      <c r="F104" s="8"/>
      <c r="G104" s="8"/>
    </row>
    <row r="105" spans="2:7" ht="15" customHeight="1" x14ac:dyDescent="0.25">
      <c r="B105" s="59"/>
      <c r="C105" s="59"/>
      <c r="D105" s="59"/>
      <c r="E105" s="57"/>
      <c r="F105" s="8"/>
      <c r="G105" s="8"/>
    </row>
    <row r="106" spans="2:7" ht="15" customHeight="1" x14ac:dyDescent="0.25">
      <c r="B106" s="59"/>
      <c r="C106" s="59"/>
      <c r="D106" s="59"/>
      <c r="E106" s="57"/>
      <c r="F106" s="8"/>
      <c r="G106" s="8"/>
    </row>
    <row r="107" spans="2:7" ht="15" customHeight="1" x14ac:dyDescent="0.25">
      <c r="B107" s="59"/>
      <c r="C107" s="59"/>
      <c r="D107" s="59"/>
      <c r="E107" s="57"/>
      <c r="F107" s="8"/>
      <c r="G107" s="8"/>
    </row>
    <row r="108" spans="2:7" ht="15" customHeight="1" x14ac:dyDescent="0.25">
      <c r="B108" s="59"/>
      <c r="C108" s="59"/>
      <c r="D108" s="59"/>
      <c r="E108" s="57"/>
      <c r="F108" s="8"/>
      <c r="G108" s="8"/>
    </row>
    <row r="109" spans="2:7" ht="15" customHeight="1" x14ac:dyDescent="0.25">
      <c r="B109" s="59"/>
      <c r="C109" s="59"/>
      <c r="D109" s="59"/>
      <c r="E109" s="57"/>
      <c r="F109" s="8"/>
      <c r="G109" s="8"/>
    </row>
    <row r="110" spans="2:7" x14ac:dyDescent="0.25">
      <c r="B110" s="59"/>
      <c r="C110" s="59"/>
      <c r="D110" s="59"/>
      <c r="E110" s="57"/>
    </row>
    <row r="111" spans="2:7" x14ac:dyDescent="0.25">
      <c r="B111" s="59"/>
      <c r="C111" s="59"/>
      <c r="D111" s="59"/>
      <c r="E111" s="57"/>
    </row>
    <row r="112" spans="2:7" x14ac:dyDescent="0.25">
      <c r="B112" s="59"/>
      <c r="C112" s="59"/>
      <c r="D112" s="59"/>
      <c r="E112" s="57"/>
    </row>
    <row r="113" spans="2:5" x14ac:dyDescent="0.25">
      <c r="B113" s="59"/>
      <c r="C113" s="59"/>
      <c r="D113" s="59"/>
      <c r="E113" s="57"/>
    </row>
  </sheetData>
  <mergeCells count="1">
    <mergeCell ref="B98:D113"/>
  </mergeCells>
  <pageMargins left="0" right="0" top="0.74803149606299213" bottom="0.74803149606299213" header="0.31496062992125984" footer="0.31496062992125984"/>
  <pageSetup paperSize="5" scale="46" orientation="portrait" horizontalDpi="4294967293" verticalDpi="0" r:id="rId1"/>
  <ignoredErrors>
    <ignoredError sqref="C5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ABRIL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2022-05-06T16:07:28Z</cp:lastPrinted>
  <dcterms:created xsi:type="dcterms:W3CDTF">2020-09-10T14:28:05Z</dcterms:created>
  <dcterms:modified xsi:type="dcterms:W3CDTF">2022-05-06T16:07:32Z</dcterms:modified>
</cp:coreProperties>
</file>